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7\для записи 197\САЙТ_2021\НА ПОДПИСЬ электронной подписью\на подпись Календ. уч. графики Марковская\Физическая культура 2017, 2018, 2019, 2020\"/>
    </mc:Choice>
  </mc:AlternateContent>
  <bookViews>
    <workbookView xWindow="0" yWindow="-60" windowWidth="24870" windowHeight="10155" tabRatio="656" firstSheet="1" activeTab="4"/>
  </bookViews>
  <sheets>
    <sheet name="титульный" sheetId="10" r:id="rId1"/>
    <sheet name="1 курс" sheetId="2" r:id="rId2"/>
    <sheet name="гр аттестаций 1 курс" sheetId="12" r:id="rId3"/>
    <sheet name="2 курс" sheetId="7" r:id="rId4"/>
    <sheet name="гр аттестаций 2 курс" sheetId="13" r:id="rId5"/>
    <sheet name="3 курс" sheetId="15" r:id="rId6"/>
    <sheet name="гр аттестаций 3 курс" sheetId="14" r:id="rId7"/>
    <sheet name="4 курс" sheetId="9" r:id="rId8"/>
    <sheet name="гр аттестаций 4 курс" sheetId="11" r:id="rId9"/>
  </sheets>
  <definedNames>
    <definedName name="_ftn1" localSheetId="8">'гр аттестаций 4 курс'!$B$51</definedName>
    <definedName name="_ftnref1" localSheetId="8">'гр аттестаций 4 курс'!$B$48</definedName>
    <definedName name="_xlnm.Print_Area" localSheetId="3">'2 курс'!$B$1:$BE$62</definedName>
    <definedName name="_xlnm.Print_Area" localSheetId="5">'3 курс'!$B$1:$BE$63</definedName>
    <definedName name="_xlnm.Print_Area" localSheetId="7">'4 курс'!$B$1:$BE$52</definedName>
    <definedName name="_xlnm.Print_Area" localSheetId="2">'гр аттестаций 1 курс'!$A$1:$BD$44</definedName>
    <definedName name="_xlnm.Print_Area" localSheetId="4">'гр аттестаций 2 курс'!$B$1:$BD$60</definedName>
    <definedName name="_xlnm.Print_Area" localSheetId="6">'гр аттестаций 3 курс'!$A$1:$BD$61</definedName>
    <definedName name="_xlnm.Print_Area" localSheetId="8">'гр аттестаций 4 курс'!$A$1:$BD$49</definedName>
  </definedNames>
  <calcPr calcId="162913"/>
</workbook>
</file>

<file path=xl/calcChain.xml><?xml version="1.0" encoding="utf-8"?>
<calcChain xmlns="http://schemas.openxmlformats.org/spreadsheetml/2006/main">
  <c r="Y18" i="9" l="1"/>
  <c r="Z18" i="9"/>
  <c r="Z16" i="9"/>
  <c r="AA18" i="9"/>
  <c r="AB18" i="9"/>
  <c r="AC18" i="9"/>
  <c r="AD18" i="9"/>
  <c r="M22" i="15"/>
  <c r="R22" i="15"/>
  <c r="S22" i="15"/>
  <c r="T22" i="15"/>
  <c r="F11" i="15"/>
  <c r="G11" i="15"/>
  <c r="H11" i="15"/>
  <c r="I11" i="15"/>
  <c r="J11" i="15"/>
  <c r="K11" i="15"/>
  <c r="L11" i="15"/>
  <c r="M11" i="15"/>
  <c r="N11" i="15"/>
  <c r="O11" i="15"/>
  <c r="P11" i="15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X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E8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X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E7" i="7"/>
  <c r="BE10" i="7"/>
  <c r="BE9" i="7"/>
  <c r="Y8" i="2"/>
  <c r="Z8" i="2"/>
  <c r="AA8" i="2"/>
  <c r="AB8" i="2"/>
  <c r="AC8" i="2"/>
  <c r="AC44" i="2"/>
  <c r="AD8" i="2"/>
  <c r="AE8" i="2"/>
  <c r="AE44" i="2"/>
  <c r="AF8" i="2"/>
  <c r="AG8" i="2"/>
  <c r="AG44" i="2"/>
  <c r="AH8" i="2"/>
  <c r="AI8" i="2"/>
  <c r="AI44" i="2"/>
  <c r="AJ8" i="2"/>
  <c r="AK8" i="2"/>
  <c r="AK44" i="2"/>
  <c r="AL8" i="2"/>
  <c r="AM8" i="2"/>
  <c r="AN8" i="2"/>
  <c r="AO8" i="2"/>
  <c r="AP8" i="2"/>
  <c r="AQ8" i="2"/>
  <c r="AR8" i="2"/>
  <c r="AS8" i="2"/>
  <c r="AT8" i="2"/>
  <c r="AN44" i="2"/>
  <c r="AN46" i="2"/>
  <c r="AP44" i="2"/>
  <c r="AR44" i="2"/>
  <c r="AT44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X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E9" i="2"/>
  <c r="X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E8" i="2"/>
  <c r="BE30" i="2"/>
  <c r="BE31" i="2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V29" i="7"/>
  <c r="W29" i="7"/>
  <c r="V30" i="7"/>
  <c r="W30" i="7"/>
  <c r="Y7" i="9"/>
  <c r="Z7" i="9"/>
  <c r="AA7" i="9"/>
  <c r="AB7" i="9"/>
  <c r="AC7" i="9"/>
  <c r="AD7" i="9"/>
  <c r="AE7" i="9"/>
  <c r="AF7" i="9"/>
  <c r="AG7" i="9"/>
  <c r="AH7" i="9"/>
  <c r="X7" i="9"/>
  <c r="S7" i="9"/>
  <c r="F7" i="9"/>
  <c r="G7" i="9"/>
  <c r="H7" i="9"/>
  <c r="I7" i="9"/>
  <c r="J7" i="9"/>
  <c r="K7" i="9"/>
  <c r="L7" i="9"/>
  <c r="M7" i="9"/>
  <c r="N7" i="9"/>
  <c r="O7" i="9"/>
  <c r="P7" i="9"/>
  <c r="Q7" i="9"/>
  <c r="R7" i="9"/>
  <c r="E7" i="9"/>
  <c r="Y8" i="9"/>
  <c r="Z8" i="9"/>
  <c r="AA8" i="9"/>
  <c r="AB8" i="9"/>
  <c r="AC8" i="9"/>
  <c r="AD8" i="9"/>
  <c r="AE8" i="9"/>
  <c r="AF8" i="9"/>
  <c r="AG8" i="9"/>
  <c r="AH8" i="9"/>
  <c r="X8" i="9"/>
  <c r="F8" i="9"/>
  <c r="G8" i="9"/>
  <c r="H8" i="9"/>
  <c r="I8" i="9"/>
  <c r="J8" i="9"/>
  <c r="K8" i="9"/>
  <c r="L8" i="9"/>
  <c r="M8" i="9"/>
  <c r="N8" i="9"/>
  <c r="N51" i="9"/>
  <c r="O8" i="9"/>
  <c r="P8" i="9"/>
  <c r="Q8" i="9"/>
  <c r="R8" i="9"/>
  <c r="S8" i="9"/>
  <c r="E8" i="9"/>
  <c r="BE10" i="9"/>
  <c r="BE9" i="9"/>
  <c r="Y24" i="15"/>
  <c r="Z24" i="15"/>
  <c r="AA24" i="15"/>
  <c r="AB24" i="15"/>
  <c r="AB22" i="15"/>
  <c r="AC24" i="15"/>
  <c r="AD24" i="15"/>
  <c r="AD22" i="15"/>
  <c r="AD62" i="15"/>
  <c r="AE24" i="15"/>
  <c r="AF24" i="15"/>
  <c r="AG24" i="15"/>
  <c r="AH24" i="15"/>
  <c r="AH22" i="15"/>
  <c r="AI24" i="15"/>
  <c r="AJ24" i="15"/>
  <c r="AK24" i="15"/>
  <c r="AL24" i="15"/>
  <c r="AL22" i="15"/>
  <c r="AM24" i="15"/>
  <c r="AN24" i="15"/>
  <c r="AO24" i="15"/>
  <c r="AP24" i="15"/>
  <c r="AP22" i="15"/>
  <c r="AP62" i="15"/>
  <c r="AP63" i="15"/>
  <c r="X24" i="15"/>
  <c r="F24" i="15"/>
  <c r="F22" i="15"/>
  <c r="F62" i="15"/>
  <c r="G24" i="15"/>
  <c r="H24" i="15"/>
  <c r="I24" i="15"/>
  <c r="J24" i="15"/>
  <c r="J22" i="15"/>
  <c r="J62" i="15"/>
  <c r="K24" i="15"/>
  <c r="L24" i="15"/>
  <c r="L22" i="15"/>
  <c r="L62" i="15"/>
  <c r="M24" i="15"/>
  <c r="N24" i="15"/>
  <c r="N22" i="15"/>
  <c r="N62" i="15"/>
  <c r="O24" i="15"/>
  <c r="P24" i="15"/>
  <c r="P22" i="15"/>
  <c r="P62" i="15"/>
  <c r="P63" i="15"/>
  <c r="E24" i="15"/>
  <c r="Y23" i="15"/>
  <c r="Z23" i="15"/>
  <c r="AA23" i="15"/>
  <c r="AA21" i="15"/>
  <c r="AB23" i="15"/>
  <c r="AC23" i="15"/>
  <c r="AD23" i="15"/>
  <c r="AE23" i="15"/>
  <c r="AF23" i="15"/>
  <c r="AG23" i="15"/>
  <c r="AH23" i="15"/>
  <c r="AI23" i="15"/>
  <c r="AJ23" i="15"/>
  <c r="AK23" i="15"/>
  <c r="AK21" i="15"/>
  <c r="AK61" i="15"/>
  <c r="AK63" i="15"/>
  <c r="AL23" i="15"/>
  <c r="AM23" i="15"/>
  <c r="AM21" i="15"/>
  <c r="AN23" i="15"/>
  <c r="AO23" i="15"/>
  <c r="AP23" i="15"/>
  <c r="X23" i="15"/>
  <c r="F23" i="15"/>
  <c r="G23" i="15"/>
  <c r="G21" i="15"/>
  <c r="G61" i="15"/>
  <c r="H23" i="15"/>
  <c r="I23" i="15"/>
  <c r="I21" i="15"/>
  <c r="I61" i="15"/>
  <c r="J23" i="15"/>
  <c r="K23" i="15"/>
  <c r="L23" i="15"/>
  <c r="M23" i="15"/>
  <c r="N23" i="15"/>
  <c r="O23" i="15"/>
  <c r="O21" i="15"/>
  <c r="P23" i="15"/>
  <c r="E23" i="15"/>
  <c r="BE23" i="15"/>
  <c r="AX11" i="15"/>
  <c r="AY11" i="15"/>
  <c r="AZ11" i="15"/>
  <c r="BA11" i="15"/>
  <c r="BB11" i="15"/>
  <c r="BC11" i="15"/>
  <c r="BD11" i="15"/>
  <c r="AW11" i="15"/>
  <c r="AX12" i="15"/>
  <c r="AX62" i="15"/>
  <c r="AY12" i="15"/>
  <c r="AZ12" i="15"/>
  <c r="AZ62" i="15"/>
  <c r="BA12" i="15"/>
  <c r="BB12" i="15"/>
  <c r="BB62" i="15"/>
  <c r="BC12" i="15"/>
  <c r="BD12" i="15"/>
  <c r="BD62" i="15"/>
  <c r="AW12" i="15"/>
  <c r="BE35" i="15"/>
  <c r="BE36" i="15"/>
  <c r="BE37" i="15"/>
  <c r="W12" i="15"/>
  <c r="X12" i="15"/>
  <c r="Y12" i="15"/>
  <c r="Z12" i="15"/>
  <c r="AA12" i="15"/>
  <c r="AB12" i="15"/>
  <c r="AC12" i="15"/>
  <c r="AD12" i="15"/>
  <c r="AE12" i="15"/>
  <c r="AF12" i="15"/>
  <c r="AG12" i="15"/>
  <c r="AH12" i="15"/>
  <c r="AI12" i="15"/>
  <c r="AJ12" i="15"/>
  <c r="AK12" i="15"/>
  <c r="AL12" i="15"/>
  <c r="AM12" i="15"/>
  <c r="AN12" i="15"/>
  <c r="AO12" i="15"/>
  <c r="AP12" i="15"/>
  <c r="V12" i="15"/>
  <c r="F12" i="15"/>
  <c r="G12" i="15"/>
  <c r="H12" i="15"/>
  <c r="I12" i="15"/>
  <c r="J12" i="15"/>
  <c r="K12" i="15"/>
  <c r="L12" i="15"/>
  <c r="M12" i="15"/>
  <c r="N12" i="15"/>
  <c r="O12" i="15"/>
  <c r="P12" i="15"/>
  <c r="E12" i="15"/>
  <c r="W11" i="15"/>
  <c r="W61" i="15"/>
  <c r="X11" i="15"/>
  <c r="Y11" i="15"/>
  <c r="Z11" i="15"/>
  <c r="AA11" i="15"/>
  <c r="AB11" i="15"/>
  <c r="AC11" i="15"/>
  <c r="AD11" i="15"/>
  <c r="AE11" i="15"/>
  <c r="AF11" i="15"/>
  <c r="AG11" i="15"/>
  <c r="AH11" i="15"/>
  <c r="AI11" i="15"/>
  <c r="AJ11" i="15"/>
  <c r="AK11" i="15"/>
  <c r="AL11" i="15"/>
  <c r="AM11" i="15"/>
  <c r="AN11" i="15"/>
  <c r="AO11" i="15"/>
  <c r="AP11" i="15"/>
  <c r="V11" i="15"/>
  <c r="V61" i="15"/>
  <c r="BE11" i="15"/>
  <c r="E11" i="15"/>
  <c r="X30" i="7"/>
  <c r="F30" i="7"/>
  <c r="G30" i="7"/>
  <c r="G28" i="7"/>
  <c r="G61" i="7"/>
  <c r="H30" i="7"/>
  <c r="I30" i="7"/>
  <c r="I28" i="7"/>
  <c r="I61" i="7"/>
  <c r="J30" i="7"/>
  <c r="K30" i="7"/>
  <c r="K28" i="7"/>
  <c r="K61" i="7"/>
  <c r="L30" i="7"/>
  <c r="M30" i="7"/>
  <c r="N30" i="7"/>
  <c r="O30" i="7"/>
  <c r="P30" i="7"/>
  <c r="Q30" i="7"/>
  <c r="Q28" i="7"/>
  <c r="R30" i="7"/>
  <c r="S30" i="7"/>
  <c r="S28" i="7"/>
  <c r="T30" i="7"/>
  <c r="E30" i="7"/>
  <c r="BE30" i="7"/>
  <c r="Y29" i="7"/>
  <c r="Z29" i="7"/>
  <c r="AA29" i="7"/>
  <c r="AB29" i="7"/>
  <c r="AC29" i="7"/>
  <c r="AD29" i="7"/>
  <c r="AD27" i="7"/>
  <c r="AE29" i="7"/>
  <c r="AF29" i="7"/>
  <c r="AG29" i="7"/>
  <c r="AH29" i="7"/>
  <c r="AH27" i="7"/>
  <c r="AH60" i="7"/>
  <c r="AH62" i="7"/>
  <c r="AI29" i="7"/>
  <c r="AJ29" i="7"/>
  <c r="AJ27" i="7"/>
  <c r="AK29" i="7"/>
  <c r="AL29" i="7"/>
  <c r="AM29" i="7"/>
  <c r="AN29" i="7"/>
  <c r="AN27" i="7"/>
  <c r="AN60" i="7"/>
  <c r="AN62" i="7"/>
  <c r="AO29" i="7"/>
  <c r="AP29" i="7"/>
  <c r="AP27" i="7"/>
  <c r="AP60" i="7"/>
  <c r="AQ29" i="7"/>
  <c r="AR29" i="7"/>
  <c r="AS29" i="7"/>
  <c r="X29" i="7"/>
  <c r="X27" i="7"/>
  <c r="X60" i="7"/>
  <c r="F29" i="7"/>
  <c r="G29" i="7"/>
  <c r="G27" i="7"/>
  <c r="H29" i="7"/>
  <c r="I29" i="7"/>
  <c r="I27" i="7"/>
  <c r="I60" i="7"/>
  <c r="I62" i="7"/>
  <c r="J29" i="7"/>
  <c r="K29" i="7"/>
  <c r="K27" i="7"/>
  <c r="K60" i="7"/>
  <c r="K62" i="7"/>
  <c r="L29" i="7"/>
  <c r="M29" i="7"/>
  <c r="M27" i="7"/>
  <c r="M60" i="7"/>
  <c r="N29" i="7"/>
  <c r="O29" i="7"/>
  <c r="O27" i="7"/>
  <c r="O60" i="7"/>
  <c r="P29" i="7"/>
  <c r="Q29" i="7"/>
  <c r="Q27" i="7"/>
  <c r="Q60" i="7"/>
  <c r="Q62" i="7"/>
  <c r="R29" i="7"/>
  <c r="S29" i="7"/>
  <c r="S27" i="7"/>
  <c r="S60" i="7"/>
  <c r="S62" i="7"/>
  <c r="T29" i="7"/>
  <c r="E29" i="7"/>
  <c r="BE39" i="7"/>
  <c r="BE40" i="7"/>
  <c r="E13" i="7"/>
  <c r="BE7" i="7"/>
  <c r="E21" i="7"/>
  <c r="BE12" i="2"/>
  <c r="BE13" i="2"/>
  <c r="Z45" i="2"/>
  <c r="AN9" i="2"/>
  <c r="AN45" i="2"/>
  <c r="AO9" i="2"/>
  <c r="AP9" i="2"/>
  <c r="AP45" i="2"/>
  <c r="AQ9" i="2"/>
  <c r="AR9" i="2"/>
  <c r="AS9" i="2"/>
  <c r="AS45" i="2"/>
  <c r="AT9" i="2"/>
  <c r="AT45" i="2"/>
  <c r="S45" i="2"/>
  <c r="W8" i="2"/>
  <c r="AA44" i="2"/>
  <c r="AE46" i="2"/>
  <c r="V8" i="2"/>
  <c r="F44" i="2"/>
  <c r="P44" i="2"/>
  <c r="T44" i="2"/>
  <c r="AW41" i="2"/>
  <c r="AW45" i="2"/>
  <c r="AX41" i="2"/>
  <c r="AY41" i="2"/>
  <c r="AZ41" i="2"/>
  <c r="BA41" i="2"/>
  <c r="BB41" i="2"/>
  <c r="BC41" i="2"/>
  <c r="BD41" i="2"/>
  <c r="AV41" i="2"/>
  <c r="AW40" i="2"/>
  <c r="AX40" i="2"/>
  <c r="AY40" i="2"/>
  <c r="AZ40" i="2"/>
  <c r="BA40" i="2"/>
  <c r="BB40" i="2"/>
  <c r="BC40" i="2"/>
  <c r="BD40" i="2"/>
  <c r="AV40" i="2"/>
  <c r="W41" i="2"/>
  <c r="X41" i="2"/>
  <c r="X45" i="2"/>
  <c r="Y41" i="2"/>
  <c r="Y45" i="2"/>
  <c r="Z41" i="2"/>
  <c r="AA41" i="2"/>
  <c r="AA45" i="2"/>
  <c r="AA46" i="2"/>
  <c r="AB41" i="2"/>
  <c r="AB45" i="2"/>
  <c r="AC41" i="2"/>
  <c r="AD41" i="2"/>
  <c r="AE41" i="2"/>
  <c r="AE45" i="2"/>
  <c r="AF41" i="2"/>
  <c r="AF45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V41" i="2"/>
  <c r="W40" i="2"/>
  <c r="X40" i="2"/>
  <c r="Y40" i="2"/>
  <c r="Z40" i="2"/>
  <c r="AA40" i="2"/>
  <c r="AB40" i="2"/>
  <c r="AB44" i="2"/>
  <c r="AC40" i="2"/>
  <c r="AD40" i="2"/>
  <c r="AE40" i="2"/>
  <c r="AF40" i="2"/>
  <c r="AG40" i="2"/>
  <c r="AH40" i="2"/>
  <c r="AH44" i="2"/>
  <c r="AI40" i="2"/>
  <c r="AJ40" i="2"/>
  <c r="AK40" i="2"/>
  <c r="AL40" i="2"/>
  <c r="AM40" i="2"/>
  <c r="AM44" i="2"/>
  <c r="AN40" i="2"/>
  <c r="AO40" i="2"/>
  <c r="AP40" i="2"/>
  <c r="AQ40" i="2"/>
  <c r="AR40" i="2"/>
  <c r="AS40" i="2"/>
  <c r="AT40" i="2"/>
  <c r="V40" i="2"/>
  <c r="F41" i="2"/>
  <c r="F45" i="2"/>
  <c r="G41" i="2"/>
  <c r="H41" i="2"/>
  <c r="I41" i="2"/>
  <c r="J41" i="2"/>
  <c r="J45" i="2"/>
  <c r="K41" i="2"/>
  <c r="L41" i="2"/>
  <c r="M41" i="2"/>
  <c r="N41" i="2"/>
  <c r="O41" i="2"/>
  <c r="P41" i="2"/>
  <c r="Q41" i="2"/>
  <c r="R41" i="2"/>
  <c r="S41" i="2"/>
  <c r="T41" i="2"/>
  <c r="T45" i="2"/>
  <c r="E41" i="2"/>
  <c r="F40" i="2"/>
  <c r="G40" i="2"/>
  <c r="H40" i="2"/>
  <c r="H44" i="2"/>
  <c r="I40" i="2"/>
  <c r="J40" i="2"/>
  <c r="J44" i="2"/>
  <c r="J46" i="2"/>
  <c r="K40" i="2"/>
  <c r="L40" i="2"/>
  <c r="M40" i="2"/>
  <c r="N40" i="2"/>
  <c r="N44" i="2"/>
  <c r="O40" i="2"/>
  <c r="O44" i="2"/>
  <c r="P40" i="2"/>
  <c r="Q40" i="2"/>
  <c r="R40" i="2"/>
  <c r="R44" i="2"/>
  <c r="S40" i="2"/>
  <c r="T40" i="2"/>
  <c r="E40" i="2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E17" i="9"/>
  <c r="E41" i="9"/>
  <c r="E35" i="9"/>
  <c r="X17" i="9"/>
  <c r="X35" i="9"/>
  <c r="X41" i="9"/>
  <c r="AA58" i="15"/>
  <c r="AB58" i="15"/>
  <c r="AA57" i="15"/>
  <c r="AB57" i="15"/>
  <c r="AA52" i="15"/>
  <c r="AA22" i="15"/>
  <c r="AA62" i="15"/>
  <c r="AB52" i="15"/>
  <c r="AA51" i="15"/>
  <c r="AB51" i="15"/>
  <c r="AA46" i="15"/>
  <c r="AB46" i="15"/>
  <c r="AA45" i="15"/>
  <c r="AB45" i="15"/>
  <c r="AB21" i="15"/>
  <c r="AV62" i="15"/>
  <c r="E57" i="15"/>
  <c r="Q51" i="15"/>
  <c r="E51" i="15"/>
  <c r="AU45" i="15"/>
  <c r="AT45" i="15"/>
  <c r="AT21" i="15"/>
  <c r="AS45" i="15"/>
  <c r="AR45" i="15"/>
  <c r="AQ45" i="15"/>
  <c r="R45" i="15"/>
  <c r="S45" i="15"/>
  <c r="T45" i="15"/>
  <c r="Q45" i="15"/>
  <c r="E45" i="15"/>
  <c r="BE19" i="15"/>
  <c r="BE20" i="15"/>
  <c r="Y8" i="15"/>
  <c r="Z8" i="15"/>
  <c r="AA8" i="15"/>
  <c r="AB8" i="15"/>
  <c r="AC8" i="15"/>
  <c r="AD8" i="15"/>
  <c r="AE8" i="15"/>
  <c r="AF8" i="15"/>
  <c r="AG8" i="15"/>
  <c r="AH8" i="15"/>
  <c r="AI8" i="15"/>
  <c r="AJ8" i="15"/>
  <c r="AK8" i="15"/>
  <c r="AL8" i="15"/>
  <c r="AM8" i="15"/>
  <c r="AN8" i="15"/>
  <c r="AO8" i="15"/>
  <c r="AP8" i="15"/>
  <c r="AQ8" i="15"/>
  <c r="AR8" i="15"/>
  <c r="AS8" i="15"/>
  <c r="AT8" i="15"/>
  <c r="AU8" i="15"/>
  <c r="AW8" i="15"/>
  <c r="AW62" i="15"/>
  <c r="AX8" i="15"/>
  <c r="AY8" i="15"/>
  <c r="AZ8" i="15"/>
  <c r="BA8" i="15"/>
  <c r="BA62" i="15"/>
  <c r="BB8" i="15"/>
  <c r="BC8" i="15"/>
  <c r="BD8" i="15"/>
  <c r="X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E8" i="15"/>
  <c r="BE9" i="15"/>
  <c r="BE10" i="15"/>
  <c r="BE13" i="15"/>
  <c r="BE14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AK7" i="15"/>
  <c r="AL7" i="15"/>
  <c r="AM7" i="15"/>
  <c r="AN7" i="15"/>
  <c r="AO7" i="15"/>
  <c r="AP7" i="15"/>
  <c r="AQ7" i="15"/>
  <c r="AR7" i="15"/>
  <c r="AS7" i="15"/>
  <c r="AT7" i="15"/>
  <c r="AU7" i="15"/>
  <c r="AW7" i="15"/>
  <c r="AX7" i="15"/>
  <c r="AY7" i="15"/>
  <c r="AZ7" i="15"/>
  <c r="BA7" i="15"/>
  <c r="BB7" i="15"/>
  <c r="BC7" i="15"/>
  <c r="BD7" i="15"/>
  <c r="X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E7" i="15"/>
  <c r="BE7" i="15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X22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AQ21" i="7"/>
  <c r="AR21" i="7"/>
  <c r="AS21" i="7"/>
  <c r="X21" i="7"/>
  <c r="Q22" i="7"/>
  <c r="F22" i="7"/>
  <c r="G22" i="7"/>
  <c r="BE22" i="7"/>
  <c r="H22" i="7"/>
  <c r="I22" i="7"/>
  <c r="J22" i="7"/>
  <c r="K22" i="7"/>
  <c r="L22" i="7"/>
  <c r="M22" i="7"/>
  <c r="N22" i="7"/>
  <c r="O22" i="7"/>
  <c r="P22" i="7"/>
  <c r="R22" i="7"/>
  <c r="S22" i="7"/>
  <c r="T22" i="7"/>
  <c r="E22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BE25" i="7"/>
  <c r="BE26" i="7"/>
  <c r="AT7" i="7"/>
  <c r="AV7" i="7"/>
  <c r="AW7" i="7"/>
  <c r="AX7" i="7"/>
  <c r="AY7" i="7"/>
  <c r="AZ7" i="7"/>
  <c r="BA7" i="7"/>
  <c r="BB7" i="7"/>
  <c r="BC7" i="7"/>
  <c r="BD7" i="7"/>
  <c r="AT8" i="7"/>
  <c r="AV8" i="7"/>
  <c r="AW8" i="7"/>
  <c r="AX8" i="7"/>
  <c r="AY8" i="7"/>
  <c r="AZ8" i="7"/>
  <c r="BA8" i="7"/>
  <c r="BB8" i="7"/>
  <c r="BC8" i="7"/>
  <c r="BD8" i="7"/>
  <c r="AW13" i="7"/>
  <c r="AX13" i="7"/>
  <c r="AY13" i="7"/>
  <c r="AZ13" i="7"/>
  <c r="BA13" i="7"/>
  <c r="BB13" i="7"/>
  <c r="BC13" i="7"/>
  <c r="BD13" i="7"/>
  <c r="AW14" i="7"/>
  <c r="AX14" i="7"/>
  <c r="AY14" i="7"/>
  <c r="AZ14" i="7"/>
  <c r="BA14" i="7"/>
  <c r="BB14" i="7"/>
  <c r="BC14" i="7"/>
  <c r="BD14" i="7"/>
  <c r="AV14" i="7"/>
  <c r="A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V14" i="7"/>
  <c r="V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E14" i="7"/>
  <c r="AT29" i="7"/>
  <c r="AT27" i="7"/>
  <c r="AU29" i="7"/>
  <c r="AV29" i="7"/>
  <c r="AW29" i="7"/>
  <c r="AX29" i="7"/>
  <c r="AY29" i="7"/>
  <c r="AZ29" i="7"/>
  <c r="BA29" i="7"/>
  <c r="BB29" i="7"/>
  <c r="BC29" i="7"/>
  <c r="BD29" i="7"/>
  <c r="BE49" i="7"/>
  <c r="BE50" i="7"/>
  <c r="BE31" i="7"/>
  <c r="BE32" i="7"/>
  <c r="V9" i="2"/>
  <c r="W9" i="2"/>
  <c r="W45" i="2"/>
  <c r="AV9" i="2"/>
  <c r="AW9" i="2"/>
  <c r="AX9" i="2"/>
  <c r="AY9" i="2"/>
  <c r="AZ9" i="2"/>
  <c r="AZ45" i="2"/>
  <c r="BA9" i="2"/>
  <c r="BB9" i="2"/>
  <c r="BB45" i="2"/>
  <c r="BC9" i="2"/>
  <c r="BD9" i="2"/>
  <c r="BD45" i="2"/>
  <c r="AU8" i="2"/>
  <c r="AV8" i="2"/>
  <c r="AV44" i="2"/>
  <c r="AV46" i="2"/>
  <c r="AW8" i="2"/>
  <c r="AW44" i="2"/>
  <c r="AX8" i="2"/>
  <c r="AX44" i="2"/>
  <c r="AX46" i="2"/>
  <c r="AY8" i="2"/>
  <c r="AY44" i="2"/>
  <c r="AZ8" i="2"/>
  <c r="AZ44" i="2"/>
  <c r="AZ46" i="2"/>
  <c r="BA8" i="2"/>
  <c r="BA44" i="2"/>
  <c r="BA46" i="2"/>
  <c r="BB8" i="2"/>
  <c r="BC8" i="2"/>
  <c r="BC44" i="2"/>
  <c r="BD8" i="2"/>
  <c r="BD44" i="2"/>
  <c r="BE42" i="2"/>
  <c r="BE43" i="2"/>
  <c r="BE38" i="2"/>
  <c r="BE39" i="2"/>
  <c r="BE36" i="2"/>
  <c r="BE37" i="2"/>
  <c r="F18" i="9"/>
  <c r="F16" i="9"/>
  <c r="G18" i="9"/>
  <c r="H18" i="9"/>
  <c r="H16" i="9"/>
  <c r="I18" i="9"/>
  <c r="J18" i="9"/>
  <c r="K18" i="9"/>
  <c r="K16" i="9"/>
  <c r="L18" i="9"/>
  <c r="M18" i="9"/>
  <c r="N18" i="9"/>
  <c r="O18" i="9"/>
  <c r="P18" i="9"/>
  <c r="Q18" i="9"/>
  <c r="R18" i="9"/>
  <c r="S18" i="9"/>
  <c r="U41" i="9"/>
  <c r="BE41" i="9"/>
  <c r="T41" i="9"/>
  <c r="AI41" i="9"/>
  <c r="AJ41" i="9"/>
  <c r="AJ35" i="9"/>
  <c r="AI35" i="9"/>
  <c r="U35" i="9"/>
  <c r="T35" i="9"/>
  <c r="AE18" i="9"/>
  <c r="AE16" i="9"/>
  <c r="AF18" i="9"/>
  <c r="AG18" i="9"/>
  <c r="AG16" i="9"/>
  <c r="AH18" i="9"/>
  <c r="X18" i="9"/>
  <c r="X51" i="9"/>
  <c r="X52" i="9"/>
  <c r="E18" i="9"/>
  <c r="Y17" i="9"/>
  <c r="Z17" i="9"/>
  <c r="AA17" i="9"/>
  <c r="AB17" i="9"/>
  <c r="AC17" i="9"/>
  <c r="AD17" i="9"/>
  <c r="AD15" i="9"/>
  <c r="AE17" i="9"/>
  <c r="AE15" i="9"/>
  <c r="AF17" i="9"/>
  <c r="AG17" i="9"/>
  <c r="AG15" i="9"/>
  <c r="AH17" i="9"/>
  <c r="BE27" i="9"/>
  <c r="BE28" i="9"/>
  <c r="BE49" i="9"/>
  <c r="BE40" i="9"/>
  <c r="BE21" i="9"/>
  <c r="BE22" i="9"/>
  <c r="BE23" i="9"/>
  <c r="BE24" i="9"/>
  <c r="AM18" i="9"/>
  <c r="AM51" i="9"/>
  <c r="AM52" i="9"/>
  <c r="AN18" i="9"/>
  <c r="AO18" i="9"/>
  <c r="AO16" i="9"/>
  <c r="AP18" i="9"/>
  <c r="AQ18" i="9"/>
  <c r="AR18" i="9"/>
  <c r="AS18" i="9"/>
  <c r="AS51" i="9"/>
  <c r="AS52" i="9"/>
  <c r="AT18" i="9"/>
  <c r="AU18" i="9"/>
  <c r="AV18" i="9"/>
  <c r="AW18" i="9"/>
  <c r="AX18" i="9"/>
  <c r="AY18" i="9"/>
  <c r="AY16" i="9"/>
  <c r="AZ18" i="9"/>
  <c r="BA18" i="9"/>
  <c r="BA51" i="9"/>
  <c r="BB18" i="9"/>
  <c r="BC18" i="9"/>
  <c r="BC51" i="9"/>
  <c r="BD18" i="9"/>
  <c r="AL18" i="9"/>
  <c r="AL16" i="9"/>
  <c r="AM17" i="9"/>
  <c r="AN17" i="9"/>
  <c r="AN50" i="9"/>
  <c r="AN52" i="9"/>
  <c r="AO17" i="9"/>
  <c r="AO15" i="9"/>
  <c r="AP17" i="9"/>
  <c r="AQ17" i="9"/>
  <c r="AR17" i="9"/>
  <c r="AR15" i="9"/>
  <c r="AS17" i="9"/>
  <c r="AT17" i="9"/>
  <c r="AU17" i="9"/>
  <c r="AV17" i="9"/>
  <c r="AW17" i="9"/>
  <c r="AX17" i="9"/>
  <c r="AY17" i="9"/>
  <c r="AZ17" i="9"/>
  <c r="BA17" i="9"/>
  <c r="BB17" i="9"/>
  <c r="BC17" i="9"/>
  <c r="BD17" i="9"/>
  <c r="AL17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BA8" i="9"/>
  <c r="BB8" i="9"/>
  <c r="BC8" i="9"/>
  <c r="BD8" i="9"/>
  <c r="AL8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AL7" i="9"/>
  <c r="W8" i="9"/>
  <c r="W51" i="9"/>
  <c r="V8" i="9"/>
  <c r="V51" i="9"/>
  <c r="W7" i="9"/>
  <c r="W50" i="9"/>
  <c r="W52" i="9"/>
  <c r="V7" i="9"/>
  <c r="V50" i="9"/>
  <c r="V52" i="9"/>
  <c r="U22" i="15"/>
  <c r="AR22" i="15"/>
  <c r="AS22" i="15"/>
  <c r="AS62" i="15"/>
  <c r="AT22" i="15"/>
  <c r="AU22" i="15"/>
  <c r="AU62" i="15"/>
  <c r="AV21" i="15"/>
  <c r="AP57" i="15"/>
  <c r="AP21" i="15"/>
  <c r="AP61" i="15"/>
  <c r="AQ57" i="15"/>
  <c r="AP58" i="15"/>
  <c r="AQ58" i="15"/>
  <c r="Q57" i="15"/>
  <c r="Q58" i="15"/>
  <c r="Q22" i="15"/>
  <c r="Q62" i="15"/>
  <c r="AS51" i="15"/>
  <c r="AT51" i="15"/>
  <c r="AU51" i="15"/>
  <c r="AR51" i="15"/>
  <c r="R51" i="15"/>
  <c r="AP45" i="15"/>
  <c r="AP46" i="15"/>
  <c r="AP51" i="15"/>
  <c r="AQ51" i="15"/>
  <c r="AP52" i="15"/>
  <c r="AQ52" i="15"/>
  <c r="S51" i="15"/>
  <c r="T51" i="15"/>
  <c r="E52" i="15"/>
  <c r="BE50" i="15"/>
  <c r="AU28" i="7"/>
  <c r="T55" i="7"/>
  <c r="T27" i="7"/>
  <c r="T60" i="7"/>
  <c r="H56" i="7"/>
  <c r="H28" i="7"/>
  <c r="H61" i="7"/>
  <c r="AT28" i="7"/>
  <c r="AT55" i="7"/>
  <c r="AT60" i="7"/>
  <c r="AT62" i="7"/>
  <c r="AR55" i="7"/>
  <c r="AS55" i="7"/>
  <c r="AU55" i="7"/>
  <c r="AV55" i="7"/>
  <c r="AW55" i="7"/>
  <c r="AX55" i="7"/>
  <c r="AX27" i="7"/>
  <c r="AY55" i="7"/>
  <c r="AY27" i="7"/>
  <c r="AZ55" i="7"/>
  <c r="AZ27" i="7"/>
  <c r="BA55" i="7"/>
  <c r="BA27" i="7"/>
  <c r="BB55" i="7"/>
  <c r="BC55" i="7"/>
  <c r="BC27" i="7"/>
  <c r="BD55" i="7"/>
  <c r="BE11" i="7"/>
  <c r="BE45" i="7"/>
  <c r="BE46" i="7"/>
  <c r="BE47" i="7"/>
  <c r="BE48" i="7"/>
  <c r="BE12" i="7"/>
  <c r="AV27" i="7"/>
  <c r="U22" i="7"/>
  <c r="V22" i="7"/>
  <c r="W22" i="7"/>
  <c r="AT22" i="7"/>
  <c r="AU22" i="7"/>
  <c r="AV22" i="7"/>
  <c r="AW22" i="7"/>
  <c r="AX22" i="7"/>
  <c r="AY22" i="7"/>
  <c r="AZ22" i="7"/>
  <c r="BA22" i="7"/>
  <c r="BB22" i="7"/>
  <c r="BC22" i="7"/>
  <c r="BD22" i="7"/>
  <c r="U21" i="7"/>
  <c r="V21" i="7"/>
  <c r="W21" i="7"/>
  <c r="AT21" i="7"/>
  <c r="AU21" i="7"/>
  <c r="AV21" i="7"/>
  <c r="AW21" i="7"/>
  <c r="AX21" i="7"/>
  <c r="AY21" i="7"/>
  <c r="AZ21" i="7"/>
  <c r="BA21" i="7"/>
  <c r="BB21" i="7"/>
  <c r="BC21" i="7"/>
  <c r="BD21" i="7"/>
  <c r="BE48" i="9"/>
  <c r="W58" i="15"/>
  <c r="V58" i="15"/>
  <c r="W57" i="15"/>
  <c r="V57" i="15"/>
  <c r="W52" i="15"/>
  <c r="V52" i="15"/>
  <c r="W51" i="15"/>
  <c r="V51" i="15"/>
  <c r="V55" i="7"/>
  <c r="W55" i="7"/>
  <c r="W27" i="7"/>
  <c r="W60" i="7"/>
  <c r="V56" i="7"/>
  <c r="W56" i="7"/>
  <c r="F41" i="9"/>
  <c r="G41" i="9"/>
  <c r="H41" i="9"/>
  <c r="I41" i="9"/>
  <c r="J41" i="9"/>
  <c r="K41" i="9"/>
  <c r="K50" i="9"/>
  <c r="L41" i="9"/>
  <c r="M41" i="9"/>
  <c r="N41" i="9"/>
  <c r="O41" i="9"/>
  <c r="P41" i="9"/>
  <c r="Q41" i="9"/>
  <c r="R41" i="9"/>
  <c r="S41" i="9"/>
  <c r="Y41" i="9"/>
  <c r="Z41" i="9"/>
  <c r="AA41" i="9"/>
  <c r="AB41" i="9"/>
  <c r="AC41" i="9"/>
  <c r="AD41" i="9"/>
  <c r="AE41" i="9"/>
  <c r="AF41" i="9"/>
  <c r="AG41" i="9"/>
  <c r="AH41" i="9"/>
  <c r="AP41" i="9"/>
  <c r="AP15" i="9"/>
  <c r="AQ41" i="9"/>
  <c r="AR41" i="9"/>
  <c r="AR50" i="9"/>
  <c r="AR52" i="9"/>
  <c r="AS41" i="9"/>
  <c r="AT41" i="9"/>
  <c r="AT50" i="9"/>
  <c r="AT52" i="9"/>
  <c r="AU41" i="9"/>
  <c r="AV41" i="9"/>
  <c r="AV50" i="9"/>
  <c r="AV52" i="9"/>
  <c r="AW41" i="9"/>
  <c r="AX41" i="9"/>
  <c r="AX50" i="9"/>
  <c r="AY41" i="9"/>
  <c r="AZ41" i="9"/>
  <c r="AZ50" i="9"/>
  <c r="BA41" i="9"/>
  <c r="BB41" i="9"/>
  <c r="BB50" i="9"/>
  <c r="BC41" i="9"/>
  <c r="BD41" i="9"/>
  <c r="BD15" i="9"/>
  <c r="F42" i="9"/>
  <c r="G42" i="9"/>
  <c r="G16" i="9"/>
  <c r="H42" i="9"/>
  <c r="I42" i="9"/>
  <c r="J42" i="9"/>
  <c r="K42" i="9"/>
  <c r="L42" i="9"/>
  <c r="M42" i="9"/>
  <c r="N42" i="9"/>
  <c r="O42" i="9"/>
  <c r="O16" i="9"/>
  <c r="P42" i="9"/>
  <c r="Q42" i="9"/>
  <c r="R42" i="9"/>
  <c r="R16" i="9"/>
  <c r="S42" i="9"/>
  <c r="X42" i="9"/>
  <c r="Y42" i="9"/>
  <c r="Z42" i="9"/>
  <c r="AA42" i="9"/>
  <c r="AB42" i="9"/>
  <c r="AC42" i="9"/>
  <c r="AC51" i="9"/>
  <c r="AD42" i="9"/>
  <c r="AE42" i="9"/>
  <c r="AF42" i="9"/>
  <c r="AG42" i="9"/>
  <c r="AH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BA42" i="9"/>
  <c r="BB42" i="9"/>
  <c r="BC42" i="9"/>
  <c r="BD42" i="9"/>
  <c r="E42" i="9"/>
  <c r="F35" i="9"/>
  <c r="G35" i="9"/>
  <c r="G50" i="9"/>
  <c r="H35" i="9"/>
  <c r="H15" i="9"/>
  <c r="I35" i="9"/>
  <c r="J35" i="9"/>
  <c r="J15" i="9"/>
  <c r="K35" i="9"/>
  <c r="L35" i="9"/>
  <c r="L15" i="9"/>
  <c r="M35" i="9"/>
  <c r="M50" i="9"/>
  <c r="M52" i="9"/>
  <c r="N35" i="9"/>
  <c r="O35" i="9"/>
  <c r="O15" i="9"/>
  <c r="P35" i="9"/>
  <c r="Q35" i="9"/>
  <c r="R35" i="9"/>
  <c r="S35" i="9"/>
  <c r="Y35" i="9"/>
  <c r="Z35" i="9"/>
  <c r="AA35" i="9"/>
  <c r="AB35" i="9"/>
  <c r="AC35" i="9"/>
  <c r="AD35" i="9"/>
  <c r="AD50" i="9"/>
  <c r="AE35" i="9"/>
  <c r="AF35" i="9"/>
  <c r="AF15" i="9"/>
  <c r="AG35" i="9"/>
  <c r="AH35" i="9"/>
  <c r="AL35" i="9"/>
  <c r="AM35" i="9"/>
  <c r="AM50" i="9"/>
  <c r="AN35" i="9"/>
  <c r="AO35" i="9"/>
  <c r="AP35" i="9"/>
  <c r="AQ35" i="9"/>
  <c r="AQ50" i="9"/>
  <c r="AR35" i="9"/>
  <c r="AS35" i="9"/>
  <c r="AS15" i="9"/>
  <c r="AT35" i="9"/>
  <c r="AU35" i="9"/>
  <c r="AV35" i="9"/>
  <c r="AW35" i="9"/>
  <c r="AW15" i="9"/>
  <c r="AX35" i="9"/>
  <c r="AY35" i="9"/>
  <c r="AZ35" i="9"/>
  <c r="BA35" i="9"/>
  <c r="BB35" i="9"/>
  <c r="BC35" i="9"/>
  <c r="BC50" i="9"/>
  <c r="BD35" i="9"/>
  <c r="F36" i="9"/>
  <c r="G36" i="9"/>
  <c r="H36" i="9"/>
  <c r="I36" i="9"/>
  <c r="J36" i="9"/>
  <c r="J51" i="9"/>
  <c r="K36" i="9"/>
  <c r="L36" i="9"/>
  <c r="M36" i="9"/>
  <c r="M51" i="9"/>
  <c r="N36" i="9"/>
  <c r="O36" i="9"/>
  <c r="P36" i="9"/>
  <c r="Q36" i="9"/>
  <c r="Q51" i="9"/>
  <c r="R36" i="9"/>
  <c r="S36" i="9"/>
  <c r="S51" i="9"/>
  <c r="X36" i="9"/>
  <c r="Y36" i="9"/>
  <c r="Z36" i="9"/>
  <c r="AA36" i="9"/>
  <c r="AB36" i="9"/>
  <c r="AC36" i="9"/>
  <c r="AD36" i="9"/>
  <c r="AE36" i="9"/>
  <c r="AF36" i="9"/>
  <c r="AF16" i="9"/>
  <c r="AG36" i="9"/>
  <c r="AH36" i="9"/>
  <c r="AL36" i="9"/>
  <c r="AM36" i="9"/>
  <c r="AN36" i="9"/>
  <c r="AO36" i="9"/>
  <c r="AP36" i="9"/>
  <c r="AP51" i="9"/>
  <c r="AQ36" i="9"/>
  <c r="AR36" i="9"/>
  <c r="AR51" i="9"/>
  <c r="AR16" i="9"/>
  <c r="AS36" i="9"/>
  <c r="AT36" i="9"/>
  <c r="AT16" i="9"/>
  <c r="AU36" i="9"/>
  <c r="AV36" i="9"/>
  <c r="AV16" i="9"/>
  <c r="AW36" i="9"/>
  <c r="AX36" i="9"/>
  <c r="AX51" i="9"/>
  <c r="AY36" i="9"/>
  <c r="AY51" i="9"/>
  <c r="AZ36" i="9"/>
  <c r="AZ16" i="9"/>
  <c r="BA36" i="9"/>
  <c r="BB36" i="9"/>
  <c r="BB51" i="9"/>
  <c r="BC36" i="9"/>
  <c r="BD36" i="9"/>
  <c r="BD51" i="9"/>
  <c r="E36" i="9"/>
  <c r="T52" i="9"/>
  <c r="U52" i="9"/>
  <c r="AI52" i="9"/>
  <c r="AJ52" i="9"/>
  <c r="AK52" i="9"/>
  <c r="BE47" i="9"/>
  <c r="BE46" i="9"/>
  <c r="BE45" i="9"/>
  <c r="BE44" i="9"/>
  <c r="BE43" i="9"/>
  <c r="BE39" i="9"/>
  <c r="BE38" i="9"/>
  <c r="BE37" i="9"/>
  <c r="BE34" i="9"/>
  <c r="BE33" i="9"/>
  <c r="BE32" i="9"/>
  <c r="BE31" i="9"/>
  <c r="BE30" i="9"/>
  <c r="BE29" i="9"/>
  <c r="BE26" i="9"/>
  <c r="BE25" i="9"/>
  <c r="BE20" i="9"/>
  <c r="BE19" i="9"/>
  <c r="BE14" i="9"/>
  <c r="BE13" i="9"/>
  <c r="BE12" i="9"/>
  <c r="BE11" i="9"/>
  <c r="AW52" i="15"/>
  <c r="F51" i="15"/>
  <c r="F45" i="15"/>
  <c r="F21" i="15"/>
  <c r="F57" i="15"/>
  <c r="G51" i="15"/>
  <c r="G45" i="15"/>
  <c r="G57" i="15"/>
  <c r="H51" i="15"/>
  <c r="H45" i="15"/>
  <c r="H21" i="15"/>
  <c r="H61" i="15"/>
  <c r="H57" i="15"/>
  <c r="I51" i="15"/>
  <c r="I45" i="15"/>
  <c r="I57" i="15"/>
  <c r="J51" i="15"/>
  <c r="J45" i="15"/>
  <c r="J57" i="15"/>
  <c r="K51" i="15"/>
  <c r="K45" i="15"/>
  <c r="K57" i="15"/>
  <c r="L51" i="15"/>
  <c r="L45" i="15"/>
  <c r="L57" i="15"/>
  <c r="M51" i="15"/>
  <c r="M45" i="15"/>
  <c r="M57" i="15"/>
  <c r="N51" i="15"/>
  <c r="N45" i="15"/>
  <c r="N57" i="15"/>
  <c r="O51" i="15"/>
  <c r="O45" i="15"/>
  <c r="O61" i="15"/>
  <c r="O57" i="15"/>
  <c r="P51" i="15"/>
  <c r="P45" i="15"/>
  <c r="P21" i="15"/>
  <c r="P61" i="15"/>
  <c r="P57" i="15"/>
  <c r="V45" i="15"/>
  <c r="W45" i="15"/>
  <c r="X51" i="15"/>
  <c r="X45" i="15"/>
  <c r="X57" i="15"/>
  <c r="Y51" i="15"/>
  <c r="Y45" i="15"/>
  <c r="Y57" i="15"/>
  <c r="Z51" i="15"/>
  <c r="Z21" i="15"/>
  <c r="Z61" i="15"/>
  <c r="Z45" i="15"/>
  <c r="Z57" i="15"/>
  <c r="BE57" i="15"/>
  <c r="AC51" i="15"/>
  <c r="AC45" i="15"/>
  <c r="AC57" i="15"/>
  <c r="AD51" i="15"/>
  <c r="AD45" i="15"/>
  <c r="AD57" i="15"/>
  <c r="AE51" i="15"/>
  <c r="AE45" i="15"/>
  <c r="AE57" i="15"/>
  <c r="AF51" i="15"/>
  <c r="AF45" i="15"/>
  <c r="AF21" i="15"/>
  <c r="AF61" i="15"/>
  <c r="AF63" i="15"/>
  <c r="AF57" i="15"/>
  <c r="AG51" i="15"/>
  <c r="AG45" i="15"/>
  <c r="AG21" i="15"/>
  <c r="AG61" i="15"/>
  <c r="AG63" i="15"/>
  <c r="AG57" i="15"/>
  <c r="AH51" i="15"/>
  <c r="AH45" i="15"/>
  <c r="AH57" i="15"/>
  <c r="AI51" i="15"/>
  <c r="AI45" i="15"/>
  <c r="AI57" i="15"/>
  <c r="AJ51" i="15"/>
  <c r="AJ21" i="15"/>
  <c r="AJ61" i="15"/>
  <c r="AJ63" i="15"/>
  <c r="AJ45" i="15"/>
  <c r="AJ57" i="15"/>
  <c r="AK51" i="15"/>
  <c r="AK45" i="15"/>
  <c r="AK57" i="15"/>
  <c r="AL51" i="15"/>
  <c r="AL45" i="15"/>
  <c r="AL57" i="15"/>
  <c r="AM51" i="15"/>
  <c r="AM45" i="15"/>
  <c r="AM61" i="15"/>
  <c r="AM57" i="15"/>
  <c r="AN51" i="15"/>
  <c r="AN21" i="15"/>
  <c r="AN61" i="15"/>
  <c r="AN45" i="15"/>
  <c r="AN57" i="15"/>
  <c r="AO51" i="15"/>
  <c r="AO21" i="15"/>
  <c r="AO61" i="15"/>
  <c r="AO45" i="15"/>
  <c r="AO57" i="15"/>
  <c r="F52" i="15"/>
  <c r="F46" i="15"/>
  <c r="F58" i="15"/>
  <c r="G52" i="15"/>
  <c r="G46" i="15"/>
  <c r="G58" i="15"/>
  <c r="H52" i="15"/>
  <c r="H46" i="15"/>
  <c r="H58" i="15"/>
  <c r="I52" i="15"/>
  <c r="I46" i="15"/>
  <c r="I22" i="15"/>
  <c r="I62" i="15"/>
  <c r="I58" i="15"/>
  <c r="J52" i="15"/>
  <c r="J46" i="15"/>
  <c r="J58" i="15"/>
  <c r="K52" i="15"/>
  <c r="K46" i="15"/>
  <c r="K22" i="15"/>
  <c r="K62" i="15"/>
  <c r="K58" i="15"/>
  <c r="L52" i="15"/>
  <c r="L46" i="15"/>
  <c r="L58" i="15"/>
  <c r="M52" i="15"/>
  <c r="M46" i="15"/>
  <c r="M58" i="15"/>
  <c r="N52" i="15"/>
  <c r="N46" i="15"/>
  <c r="N58" i="15"/>
  <c r="O52" i="15"/>
  <c r="O46" i="15"/>
  <c r="O22" i="15"/>
  <c r="O62" i="15"/>
  <c r="O63" i="15"/>
  <c r="O58" i="15"/>
  <c r="P52" i="15"/>
  <c r="P46" i="15"/>
  <c r="P58" i="15"/>
  <c r="V46" i="15"/>
  <c r="V22" i="15"/>
  <c r="V62" i="15"/>
  <c r="W46" i="15"/>
  <c r="W22" i="15"/>
  <c r="W62" i="15"/>
  <c r="X52" i="15"/>
  <c r="X46" i="15"/>
  <c r="X22" i="15"/>
  <c r="X62" i="15"/>
  <c r="X58" i="15"/>
  <c r="Y52" i="15"/>
  <c r="Y46" i="15"/>
  <c r="Y58" i="15"/>
  <c r="Z52" i="15"/>
  <c r="Z46" i="15"/>
  <c r="BE46" i="15"/>
  <c r="Z58" i="15"/>
  <c r="AC52" i="15"/>
  <c r="AC46" i="15"/>
  <c r="AC58" i="15"/>
  <c r="AD52" i="15"/>
  <c r="AD46" i="15"/>
  <c r="AD58" i="15"/>
  <c r="AE52" i="15"/>
  <c r="AE46" i="15"/>
  <c r="AE58" i="15"/>
  <c r="AF52" i="15"/>
  <c r="AF46" i="15"/>
  <c r="AF58" i="15"/>
  <c r="AG52" i="15"/>
  <c r="AG46" i="15"/>
  <c r="AG58" i="15"/>
  <c r="AH52" i="15"/>
  <c r="AH46" i="15"/>
  <c r="AH62" i="15"/>
  <c r="AH58" i="15"/>
  <c r="AI52" i="15"/>
  <c r="AI46" i="15"/>
  <c r="AI58" i="15"/>
  <c r="AJ52" i="15"/>
  <c r="AJ22" i="15"/>
  <c r="AJ62" i="15"/>
  <c r="AJ46" i="15"/>
  <c r="AJ58" i="15"/>
  <c r="AK52" i="15"/>
  <c r="AK46" i="15"/>
  <c r="AK58" i="15"/>
  <c r="AL52" i="15"/>
  <c r="AL46" i="15"/>
  <c r="AL62" i="15"/>
  <c r="AL58" i="15"/>
  <c r="AM52" i="15"/>
  <c r="AM22" i="15"/>
  <c r="AM62" i="15"/>
  <c r="AM63" i="15"/>
  <c r="AM46" i="15"/>
  <c r="AM58" i="15"/>
  <c r="AN52" i="15"/>
  <c r="AN46" i="15"/>
  <c r="AN58" i="15"/>
  <c r="AO52" i="15"/>
  <c r="AO46" i="15"/>
  <c r="AO58" i="15"/>
  <c r="E46" i="15"/>
  <c r="E58" i="15"/>
  <c r="E22" i="15"/>
  <c r="BE60" i="15"/>
  <c r="BE59" i="15"/>
  <c r="AW58" i="15"/>
  <c r="AX58" i="15"/>
  <c r="AY58" i="15"/>
  <c r="AZ58" i="15"/>
  <c r="BA58" i="15"/>
  <c r="BB58" i="15"/>
  <c r="BC58" i="15"/>
  <c r="BD58" i="15"/>
  <c r="AW57" i="15"/>
  <c r="AX57" i="15"/>
  <c r="AY57" i="15"/>
  <c r="AZ57" i="15"/>
  <c r="BA57" i="15"/>
  <c r="BB57" i="15"/>
  <c r="BC57" i="15"/>
  <c r="BD57" i="15"/>
  <c r="BE56" i="15"/>
  <c r="BE49" i="15"/>
  <c r="BE48" i="15"/>
  <c r="BE47" i="15"/>
  <c r="AW46" i="15"/>
  <c r="AX46" i="15"/>
  <c r="AY46" i="15"/>
  <c r="AZ46" i="15"/>
  <c r="BA46" i="15"/>
  <c r="BB46" i="15"/>
  <c r="BC46" i="15"/>
  <c r="BD46" i="15"/>
  <c r="AW45" i="15"/>
  <c r="AX45" i="15"/>
  <c r="AY45" i="15"/>
  <c r="AZ45" i="15"/>
  <c r="BA45" i="15"/>
  <c r="BB45" i="15"/>
  <c r="BC45" i="15"/>
  <c r="BD45" i="15"/>
  <c r="BE42" i="15"/>
  <c r="BE41" i="15"/>
  <c r="BE30" i="15"/>
  <c r="BE29" i="15"/>
  <c r="AY62" i="15"/>
  <c r="BC62" i="15"/>
  <c r="BE15" i="15"/>
  <c r="BE16" i="15"/>
  <c r="BE17" i="15"/>
  <c r="BE18" i="15"/>
  <c r="BE25" i="15"/>
  <c r="BE26" i="15"/>
  <c r="BE27" i="15"/>
  <c r="BE28" i="15"/>
  <c r="BE31" i="15"/>
  <c r="BE32" i="15"/>
  <c r="BE33" i="15"/>
  <c r="BE34" i="15"/>
  <c r="BE38" i="15"/>
  <c r="BE39" i="15"/>
  <c r="BE40" i="15"/>
  <c r="BE43" i="15"/>
  <c r="BE44" i="15"/>
  <c r="AW51" i="15"/>
  <c r="AX51" i="15"/>
  <c r="AY51" i="15"/>
  <c r="AZ51" i="15"/>
  <c r="BA51" i="15"/>
  <c r="BB51" i="15"/>
  <c r="BC51" i="15"/>
  <c r="BD51" i="15"/>
  <c r="AX52" i="15"/>
  <c r="AY52" i="15"/>
  <c r="AZ52" i="15"/>
  <c r="BA52" i="15"/>
  <c r="BB52" i="15"/>
  <c r="BC52" i="15"/>
  <c r="BD52" i="15"/>
  <c r="BE53" i="15"/>
  <c r="BE54" i="15"/>
  <c r="BE55" i="15"/>
  <c r="F55" i="7"/>
  <c r="F27" i="7"/>
  <c r="F60" i="7"/>
  <c r="G55" i="7"/>
  <c r="H55" i="7"/>
  <c r="H27" i="7"/>
  <c r="H60" i="7"/>
  <c r="H62" i="7"/>
  <c r="I55" i="7"/>
  <c r="J55" i="7"/>
  <c r="J27" i="7"/>
  <c r="J60" i="7"/>
  <c r="K55" i="7"/>
  <c r="L55" i="7"/>
  <c r="L27" i="7"/>
  <c r="L60" i="7"/>
  <c r="L62" i="7"/>
  <c r="M55" i="7"/>
  <c r="N55" i="7"/>
  <c r="N27" i="7"/>
  <c r="O55" i="7"/>
  <c r="P55" i="7"/>
  <c r="P27" i="7"/>
  <c r="P60" i="7"/>
  <c r="P62" i="7"/>
  <c r="Q55" i="7"/>
  <c r="R55" i="7"/>
  <c r="R27" i="7"/>
  <c r="R60" i="7"/>
  <c r="R62" i="7"/>
  <c r="S55" i="7"/>
  <c r="X55" i="7"/>
  <c r="Y55" i="7"/>
  <c r="Y27" i="7"/>
  <c r="Y60" i="7"/>
  <c r="Z55" i="7"/>
  <c r="AA55" i="7"/>
  <c r="AA27" i="7"/>
  <c r="AA60" i="7"/>
  <c r="AB55" i="7"/>
  <c r="AC55" i="7"/>
  <c r="AD55" i="7"/>
  <c r="AD60" i="7"/>
  <c r="AD62" i="7"/>
  <c r="AE55" i="7"/>
  <c r="AE27" i="7"/>
  <c r="AE60" i="7"/>
  <c r="AE62" i="7"/>
  <c r="AF55" i="7"/>
  <c r="AG55" i="7"/>
  <c r="AH55" i="7"/>
  <c r="AI55" i="7"/>
  <c r="AJ55" i="7"/>
  <c r="AJ60" i="7"/>
  <c r="AK55" i="7"/>
  <c r="AL55" i="7"/>
  <c r="AM55" i="7"/>
  <c r="AN55" i="7"/>
  <c r="AO55" i="7"/>
  <c r="AP55" i="7"/>
  <c r="AQ55" i="7"/>
  <c r="F56" i="7"/>
  <c r="F28" i="7"/>
  <c r="F61" i="7"/>
  <c r="F62" i="7"/>
  <c r="G56" i="7"/>
  <c r="I56" i="7"/>
  <c r="J56" i="7"/>
  <c r="J28" i="7"/>
  <c r="J61" i="7"/>
  <c r="K56" i="7"/>
  <c r="L56" i="7"/>
  <c r="L28" i="7"/>
  <c r="M56" i="7"/>
  <c r="N56" i="7"/>
  <c r="N28" i="7"/>
  <c r="N61" i="7"/>
  <c r="O56" i="7"/>
  <c r="P56" i="7"/>
  <c r="Q56" i="7"/>
  <c r="R56" i="7"/>
  <c r="R28" i="7"/>
  <c r="R61" i="7"/>
  <c r="S56" i="7"/>
  <c r="S61" i="7"/>
  <c r="T56" i="7"/>
  <c r="X56" i="7"/>
  <c r="Y56" i="7"/>
  <c r="Z56" i="7"/>
  <c r="Z28" i="7"/>
  <c r="Z61" i="7"/>
  <c r="AA56" i="7"/>
  <c r="AA28" i="7"/>
  <c r="AA61" i="7"/>
  <c r="AB56" i="7"/>
  <c r="AB28" i="7"/>
  <c r="AB61" i="7"/>
  <c r="AC56" i="7"/>
  <c r="AC28" i="7"/>
  <c r="AC61" i="7"/>
  <c r="AC62" i="7"/>
  <c r="AD56" i="7"/>
  <c r="AE56" i="7"/>
  <c r="AF56" i="7"/>
  <c r="AF28" i="7"/>
  <c r="AF61" i="7"/>
  <c r="AG56" i="7"/>
  <c r="AH56" i="7"/>
  <c r="AH28" i="7"/>
  <c r="AH61" i="7"/>
  <c r="AI56" i="7"/>
  <c r="AI28" i="7"/>
  <c r="AI61" i="7"/>
  <c r="AJ56" i="7"/>
  <c r="AJ28" i="7"/>
  <c r="AJ61" i="7"/>
  <c r="AK56" i="7"/>
  <c r="AK28" i="7"/>
  <c r="AK61" i="7"/>
  <c r="AL56" i="7"/>
  <c r="AL28" i="7"/>
  <c r="AL61" i="7"/>
  <c r="AM56" i="7"/>
  <c r="AN56" i="7"/>
  <c r="AN28" i="7"/>
  <c r="AN61" i="7"/>
  <c r="AO56" i="7"/>
  <c r="AP56" i="7"/>
  <c r="AP28" i="7"/>
  <c r="AP61" i="7"/>
  <c r="AQ56" i="7"/>
  <c r="AR56" i="7"/>
  <c r="AR28" i="7"/>
  <c r="AR61" i="7"/>
  <c r="AS56" i="7"/>
  <c r="E56" i="7"/>
  <c r="BE56" i="7"/>
  <c r="BE54" i="7"/>
  <c r="BE53" i="7"/>
  <c r="BE52" i="7"/>
  <c r="BE51" i="7"/>
  <c r="E55" i="7"/>
  <c r="BE55" i="7"/>
  <c r="BE44" i="7"/>
  <c r="BE43" i="7"/>
  <c r="BE42" i="7"/>
  <c r="BE41" i="7"/>
  <c r="BE38" i="7"/>
  <c r="BE37" i="7"/>
  <c r="BE36" i="7"/>
  <c r="BE35" i="7"/>
  <c r="BE24" i="7"/>
  <c r="BE23" i="7"/>
  <c r="BE29" i="2"/>
  <c r="BE28" i="2"/>
  <c r="BE27" i="2"/>
  <c r="BE26" i="2"/>
  <c r="BE25" i="2"/>
  <c r="BE24" i="2"/>
  <c r="BE21" i="2"/>
  <c r="BE20" i="2"/>
  <c r="BE23" i="2"/>
  <c r="BE22" i="2"/>
  <c r="BE15" i="7"/>
  <c r="BE16" i="7"/>
  <c r="BE17" i="7"/>
  <c r="BE18" i="7"/>
  <c r="BE19" i="7"/>
  <c r="BE20" i="7"/>
  <c r="BE33" i="7"/>
  <c r="BE34" i="7"/>
  <c r="AV56" i="7"/>
  <c r="AV28" i="7"/>
  <c r="AV61" i="7"/>
  <c r="AW56" i="7"/>
  <c r="AW28" i="7"/>
  <c r="AW61" i="7"/>
  <c r="AX56" i="7"/>
  <c r="AX28" i="7"/>
  <c r="AX61" i="7"/>
  <c r="AY56" i="7"/>
  <c r="AY28" i="7"/>
  <c r="AY61" i="7"/>
  <c r="AZ56" i="7"/>
  <c r="AZ28" i="7"/>
  <c r="AZ61" i="7"/>
  <c r="BA56" i="7"/>
  <c r="BA28" i="7"/>
  <c r="BA61" i="7"/>
  <c r="BB56" i="7"/>
  <c r="BB28" i="7"/>
  <c r="BB61" i="7"/>
  <c r="BC56" i="7"/>
  <c r="BC28" i="7"/>
  <c r="BC61" i="7"/>
  <c r="BD56" i="7"/>
  <c r="BD28" i="7"/>
  <c r="BD61" i="7"/>
  <c r="BE57" i="7"/>
  <c r="BE58" i="7"/>
  <c r="BE59" i="7"/>
  <c r="BE10" i="2"/>
  <c r="BE11" i="2"/>
  <c r="BE14" i="2"/>
  <c r="BE15" i="2"/>
  <c r="BE16" i="2"/>
  <c r="BE17" i="2"/>
  <c r="BE18" i="2"/>
  <c r="BE19" i="2"/>
  <c r="BE32" i="2"/>
  <c r="BE33" i="2"/>
  <c r="BE34" i="2"/>
  <c r="BE35" i="2"/>
  <c r="AP50" i="9"/>
  <c r="AP52" i="9"/>
  <c r="AV51" i="9"/>
  <c r="BA50" i="9"/>
  <c r="AS50" i="9"/>
  <c r="AU27" i="7"/>
  <c r="AO27" i="7"/>
  <c r="AO60" i="7"/>
  <c r="AO62" i="7"/>
  <c r="N60" i="7"/>
  <c r="AK27" i="7"/>
  <c r="AC27" i="7"/>
  <c r="AC60" i="7"/>
  <c r="BE13" i="7"/>
  <c r="U61" i="7"/>
  <c r="U60" i="7"/>
  <c r="AG28" i="7"/>
  <c r="AG61" i="7"/>
  <c r="Y28" i="7"/>
  <c r="Y61" i="7"/>
  <c r="AI45" i="2"/>
  <c r="AJ44" i="2"/>
  <c r="AJ46" i="2"/>
  <c r="AF44" i="2"/>
  <c r="AF46" i="2"/>
  <c r="AJ45" i="2"/>
  <c r="X44" i="2"/>
  <c r="X46" i="2"/>
  <c r="Z15" i="9"/>
  <c r="S50" i="9"/>
  <c r="S52" i="9"/>
  <c r="V63" i="15"/>
  <c r="AD44" i="2"/>
  <c r="AD46" i="2"/>
  <c r="V45" i="2"/>
  <c r="W44" i="2"/>
  <c r="W46" i="2"/>
  <c r="L45" i="2"/>
  <c r="AX45" i="2"/>
  <c r="AO45" i="2"/>
  <c r="AK45" i="2"/>
  <c r="AG45" i="2"/>
  <c r="AC45" i="2"/>
  <c r="E45" i="2"/>
  <c r="BA45" i="2"/>
  <c r="BE40" i="2"/>
  <c r="Q44" i="2"/>
  <c r="M44" i="2"/>
  <c r="Q45" i="2"/>
  <c r="M45" i="2"/>
  <c r="K45" i="2"/>
  <c r="I45" i="2"/>
  <c r="G45" i="2"/>
  <c r="E44" i="2"/>
  <c r="E46" i="2"/>
  <c r="AA16" i="9"/>
  <c r="Y16" i="9"/>
  <c r="AH50" i="9"/>
  <c r="AH52" i="9"/>
  <c r="Z50" i="9"/>
  <c r="AH16" i="9"/>
  <c r="O51" i="9"/>
  <c r="R15" i="9"/>
  <c r="P15" i="9"/>
  <c r="N15" i="9"/>
  <c r="R51" i="9"/>
  <c r="R52" i="9"/>
  <c r="Q50" i="9"/>
  <c r="Q52" i="9"/>
  <c r="G15" i="9"/>
  <c r="AB50" i="9"/>
  <c r="Y51" i="9"/>
  <c r="X50" i="9"/>
  <c r="R50" i="9"/>
  <c r="P50" i="9"/>
  <c r="AA51" i="9"/>
  <c r="N50" i="9"/>
  <c r="H50" i="9"/>
  <c r="H52" i="9"/>
  <c r="AH51" i="9"/>
  <c r="AG51" i="9"/>
  <c r="AE50" i="9"/>
  <c r="BE7" i="9"/>
  <c r="AH21" i="15"/>
  <c r="AH61" i="15"/>
  <c r="AH63" i="15"/>
  <c r="AF22" i="15"/>
  <c r="AF62" i="15"/>
  <c r="AT61" i="15"/>
  <c r="AT63" i="15"/>
  <c r="AR21" i="15"/>
  <c r="AR61" i="15"/>
  <c r="Q21" i="15"/>
  <c r="Q61" i="15"/>
  <c r="Q63" i="15"/>
  <c r="AS21" i="15"/>
  <c r="AS61" i="15"/>
  <c r="AA61" i="15"/>
  <c r="AA63" i="15"/>
  <c r="W63" i="15"/>
  <c r="AQ22" i="15"/>
  <c r="AQ62" i="15"/>
  <c r="T62" i="15"/>
  <c r="R62" i="15"/>
  <c r="AS63" i="15"/>
  <c r="BE8" i="15"/>
  <c r="AW63" i="15"/>
  <c r="S62" i="15"/>
  <c r="R21" i="15"/>
  <c r="R61" i="15"/>
  <c r="R63" i="15"/>
  <c r="AB62" i="15"/>
  <c r="AB61" i="15"/>
  <c r="AO22" i="15"/>
  <c r="AO62" i="15"/>
  <c r="AK22" i="15"/>
  <c r="AK62" i="15"/>
  <c r="AG22" i="15"/>
  <c r="AG62" i="15"/>
  <c r="AE22" i="15"/>
  <c r="AE62" i="15"/>
  <c r="AC22" i="15"/>
  <c r="AC62" i="15"/>
  <c r="Y22" i="15"/>
  <c r="Y62" i="15"/>
  <c r="AT62" i="15"/>
  <c r="AR62" i="15"/>
  <c r="AQ21" i="15"/>
  <c r="AQ61" i="15"/>
  <c r="AQ63" i="15"/>
  <c r="AK60" i="7"/>
  <c r="AS27" i="7"/>
  <c r="AS60" i="7"/>
  <c r="AQ27" i="7"/>
  <c r="AQ60" i="7"/>
  <c r="AM27" i="7"/>
  <c r="AM60" i="7"/>
  <c r="AI27" i="7"/>
  <c r="AI60" i="7"/>
  <c r="AG27" i="7"/>
  <c r="AG60" i="7"/>
  <c r="AO28" i="7"/>
  <c r="AO61" i="7"/>
  <c r="AM28" i="7"/>
  <c r="AM61" i="7"/>
  <c r="AE28" i="7"/>
  <c r="AE61" i="7"/>
  <c r="T28" i="7"/>
  <c r="T61" i="7"/>
  <c r="P28" i="7"/>
  <c r="P61" i="7"/>
  <c r="V27" i="7"/>
  <c r="V60" i="7"/>
  <c r="P16" i="9"/>
  <c r="BD50" i="9"/>
  <c r="BB15" i="9"/>
  <c r="AX15" i="9"/>
  <c r="AV15" i="9"/>
  <c r="BA16" i="9"/>
  <c r="AU16" i="9"/>
  <c r="AQ16" i="9"/>
  <c r="AB46" i="2"/>
  <c r="BE24" i="15"/>
  <c r="H51" i="9"/>
  <c r="M16" i="9"/>
  <c r="AA50" i="9"/>
  <c r="AA52" i="9"/>
  <c r="AL51" i="9"/>
  <c r="M21" i="15"/>
  <c r="M61" i="15"/>
  <c r="M63" i="15"/>
  <c r="AN16" i="9"/>
  <c r="AN51" i="9"/>
  <c r="K51" i="9"/>
  <c r="AL15" i="9"/>
  <c r="AL50" i="9"/>
  <c r="AL52" i="9"/>
  <c r="AY50" i="9"/>
  <c r="AW50" i="9"/>
  <c r="AZ51" i="9"/>
  <c r="BC15" i="9"/>
  <c r="AX16" i="9"/>
  <c r="AP16" i="9"/>
  <c r="E50" i="9"/>
  <c r="E15" i="9"/>
  <c r="I15" i="9"/>
  <c r="O45" i="2"/>
  <c r="AR27" i="7"/>
  <c r="AR60" i="7"/>
  <c r="AR62" i="7"/>
  <c r="AF27" i="7"/>
  <c r="AF60" i="7"/>
  <c r="AF62" i="7"/>
  <c r="AF51" i="9"/>
  <c r="AS28" i="7"/>
  <c r="AS61" i="7"/>
  <c r="AS62" i="7"/>
  <c r="AQ28" i="7"/>
  <c r="AQ61" i="7"/>
  <c r="E16" i="9"/>
  <c r="S44" i="2"/>
  <c r="S46" i="2"/>
  <c r="K44" i="2"/>
  <c r="K46" i="2"/>
  <c r="I44" i="2"/>
  <c r="I46" i="2"/>
  <c r="V44" i="2"/>
  <c r="V46" i="2"/>
  <c r="Y44" i="2"/>
  <c r="Y46" i="2"/>
  <c r="AR45" i="2"/>
  <c r="AR46" i="2"/>
  <c r="AL45" i="2"/>
  <c r="AD45" i="2"/>
  <c r="N21" i="15"/>
  <c r="N61" i="15"/>
  <c r="N63" i="15"/>
  <c r="J21" i="15"/>
  <c r="J61" i="15"/>
  <c r="J63" i="15"/>
  <c r="M62" i="15"/>
  <c r="W28" i="7"/>
  <c r="W61" i="7"/>
  <c r="L21" i="15"/>
  <c r="L61" i="15"/>
  <c r="L63" i="15"/>
  <c r="BE29" i="7"/>
  <c r="AM62" i="7"/>
  <c r="E62" i="15"/>
  <c r="F61" i="15"/>
  <c r="F63" i="15"/>
  <c r="BE58" i="15"/>
  <c r="AU15" i="9"/>
  <c r="AU50" i="9"/>
  <c r="O50" i="9"/>
  <c r="O52" i="9"/>
  <c r="AB15" i="9"/>
  <c r="BE8" i="7"/>
  <c r="M28" i="7"/>
  <c r="M61" i="7"/>
  <c r="L16" i="9"/>
  <c r="BE42" i="9"/>
  <c r="F50" i="9"/>
  <c r="L50" i="9"/>
  <c r="AF50" i="9"/>
  <c r="AF52" i="9"/>
  <c r="F15" i="9"/>
  <c r="S16" i="9"/>
  <c r="L61" i="7"/>
  <c r="X21" i="15"/>
  <c r="X61" i="15"/>
  <c r="X63" i="15"/>
  <c r="BE51" i="15"/>
  <c r="BD16" i="9"/>
  <c r="AW51" i="9"/>
  <c r="AW52" i="9"/>
  <c r="AU51" i="9"/>
  <c r="J16" i="9"/>
  <c r="AV60" i="7"/>
  <c r="AX60" i="7"/>
  <c r="AO51" i="9"/>
  <c r="AY15" i="9"/>
  <c r="BC16" i="9"/>
  <c r="Q16" i="9"/>
  <c r="N16" i="9"/>
  <c r="X15" i="9"/>
  <c r="S15" i="9"/>
  <c r="Q15" i="9"/>
  <c r="K15" i="9"/>
  <c r="BD46" i="2"/>
  <c r="L44" i="2"/>
  <c r="P45" i="2"/>
  <c r="P46" i="2"/>
  <c r="F51" i="9"/>
  <c r="AO50" i="9"/>
  <c r="AO52" i="9"/>
  <c r="AH15" i="9"/>
  <c r="AT51" i="9"/>
  <c r="AG50" i="9"/>
  <c r="AG52" i="9"/>
  <c r="I50" i="9"/>
  <c r="AQ15" i="9"/>
  <c r="BB16" i="9"/>
  <c r="AA15" i="9"/>
  <c r="AW46" i="2"/>
  <c r="AV45" i="2"/>
  <c r="AW27" i="7"/>
  <c r="AW60" i="7"/>
  <c r="S21" i="15"/>
  <c r="S61" i="15"/>
  <c r="S63" i="15"/>
  <c r="AU21" i="15"/>
  <c r="AU61" i="15"/>
  <c r="AU63" i="15"/>
  <c r="AL44" i="2"/>
  <c r="AL46" i="2"/>
  <c r="Z44" i="2"/>
  <c r="Z46" i="2"/>
  <c r="R45" i="2"/>
  <c r="R46" i="2"/>
  <c r="N45" i="2"/>
  <c r="N46" i="2"/>
  <c r="AQ45" i="2"/>
  <c r="AM45" i="2"/>
  <c r="AM46" i="2"/>
  <c r="AD28" i="7"/>
  <c r="AD61" i="7"/>
  <c r="L46" i="2"/>
  <c r="F52" i="9"/>
  <c r="AU52" i="9"/>
  <c r="AO63" i="15"/>
  <c r="AR63" i="15"/>
  <c r="Q61" i="7"/>
  <c r="N62" i="7"/>
  <c r="U62" i="7"/>
  <c r="AI62" i="7"/>
  <c r="BA60" i="7"/>
  <c r="AY60" i="7"/>
  <c r="T62" i="7"/>
  <c r="W62" i="7"/>
  <c r="BC60" i="7"/>
  <c r="AZ60" i="7"/>
  <c r="BD27" i="7"/>
  <c r="BD60" i="7"/>
  <c r="BB27" i="7"/>
  <c r="BB60" i="7"/>
  <c r="BE21" i="7"/>
  <c r="E27" i="7"/>
  <c r="E60" i="7"/>
  <c r="AL27" i="7"/>
  <c r="AL60" i="7"/>
  <c r="AL62" i="7"/>
  <c r="X28" i="7"/>
  <c r="X61" i="7"/>
  <c r="Y62" i="7"/>
  <c r="AG62" i="7"/>
  <c r="AK62" i="7"/>
  <c r="AQ62" i="7"/>
  <c r="AA62" i="7"/>
  <c r="AK46" i="2"/>
  <c r="Q46" i="2"/>
  <c r="O46" i="2"/>
  <c r="F46" i="2"/>
  <c r="AP46" i="2"/>
  <c r="AT46" i="2"/>
  <c r="BE9" i="2"/>
  <c r="AC46" i="2"/>
  <c r="L52" i="9"/>
  <c r="O62" i="7"/>
  <c r="M62" i="7"/>
  <c r="G60" i="7"/>
  <c r="G62" i="7"/>
  <c r="X62" i="7"/>
  <c r="AP62" i="7"/>
  <c r="AJ62" i="7"/>
  <c r="J62" i="7"/>
  <c r="AN63" i="15"/>
  <c r="I63" i="15"/>
  <c r="M46" i="2"/>
  <c r="AI22" i="15"/>
  <c r="AI62" i="15"/>
  <c r="AD21" i="15"/>
  <c r="AD61" i="15"/>
  <c r="AD63" i="15"/>
  <c r="AT15" i="9"/>
  <c r="AW16" i="9"/>
  <c r="AC15" i="9"/>
  <c r="AC50" i="9"/>
  <c r="AC52" i="9"/>
  <c r="Y15" i="9"/>
  <c r="BE17" i="9"/>
  <c r="I16" i="9"/>
  <c r="BE16" i="9"/>
  <c r="AB27" i="7"/>
  <c r="AB60" i="7"/>
  <c r="AB62" i="7"/>
  <c r="Z27" i="7"/>
  <c r="Z60" i="7"/>
  <c r="Z62" i="7"/>
  <c r="O28" i="7"/>
  <c r="O61" i="7"/>
  <c r="BE12" i="15"/>
  <c r="K21" i="15"/>
  <c r="K61" i="15"/>
  <c r="K63" i="15"/>
  <c r="AI21" i="15"/>
  <c r="AI61" i="15"/>
  <c r="AI63" i="15"/>
  <c r="AE21" i="15"/>
  <c r="AE61" i="15"/>
  <c r="AE63" i="15"/>
  <c r="AC21" i="15"/>
  <c r="AC61" i="15"/>
  <c r="AC63" i="15"/>
  <c r="Y21" i="15"/>
  <c r="Y61" i="15"/>
  <c r="Y63" i="15"/>
  <c r="H22" i="15"/>
  <c r="H62" i="15"/>
  <c r="H63" i="15"/>
  <c r="AN22" i="15"/>
  <c r="AN62" i="15"/>
  <c r="Z22" i="15"/>
  <c r="Z62" i="15"/>
  <c r="Z63" i="15"/>
  <c r="BE8" i="9"/>
  <c r="AD51" i="9"/>
  <c r="AD52" i="9"/>
  <c r="AD16" i="9"/>
  <c r="AB16" i="9"/>
  <c r="AB51" i="9"/>
  <c r="AB52" i="9"/>
  <c r="BE8" i="2"/>
  <c r="AM16" i="9"/>
  <c r="AN15" i="9"/>
  <c r="X16" i="9"/>
  <c r="BE18" i="9"/>
  <c r="E28" i="7"/>
  <c r="Y50" i="9"/>
  <c r="Y52" i="9"/>
  <c r="G51" i="9"/>
  <c r="G52" i="9"/>
  <c r="AS16" i="9"/>
  <c r="AZ15" i="9"/>
  <c r="AB63" i="15"/>
  <c r="E21" i="15"/>
  <c r="N52" i="9"/>
  <c r="E51" i="9"/>
  <c r="G22" i="15"/>
  <c r="BE52" i="15"/>
  <c r="AL21" i="15"/>
  <c r="AL61" i="15"/>
  <c r="AL63" i="15"/>
  <c r="BE36" i="9"/>
  <c r="AQ51" i="9"/>
  <c r="AQ52" i="9"/>
  <c r="AE51" i="9"/>
  <c r="AE52" i="9"/>
  <c r="AC16" i="9"/>
  <c r="BE35" i="9"/>
  <c r="K52" i="9"/>
  <c r="J50" i="9"/>
  <c r="BE14" i="7"/>
  <c r="BE45" i="15"/>
  <c r="T21" i="15"/>
  <c r="T61" i="15"/>
  <c r="T63" i="15"/>
  <c r="H45" i="2"/>
  <c r="BE41" i="2"/>
  <c r="AS44" i="2"/>
  <c r="AS46" i="2"/>
  <c r="AQ44" i="2"/>
  <c r="AQ46" i="2"/>
  <c r="AO44" i="2"/>
  <c r="AO46" i="2"/>
  <c r="AI46" i="2"/>
  <c r="AG46" i="2"/>
  <c r="Z51" i="9"/>
  <c r="Z52" i="9"/>
  <c r="P51" i="9"/>
  <c r="P52" i="9"/>
  <c r="L51" i="9"/>
  <c r="I51" i="9"/>
  <c r="I52" i="9"/>
  <c r="BA15" i="9"/>
  <c r="AM15" i="9"/>
  <c r="BB44" i="2"/>
  <c r="BB46" i="2"/>
  <c r="BC45" i="2"/>
  <c r="BC46" i="2"/>
  <c r="AY45" i="2"/>
  <c r="AY46" i="2"/>
  <c r="M15" i="9"/>
  <c r="BE15" i="9"/>
  <c r="T46" i="2"/>
  <c r="V28" i="7"/>
  <c r="V61" i="7"/>
  <c r="V62" i="7"/>
  <c r="G44" i="2"/>
  <c r="AH45" i="2"/>
  <c r="AH46" i="2"/>
  <c r="BE45" i="2"/>
  <c r="J52" i="9"/>
  <c r="BE50" i="9"/>
  <c r="BE51" i="9"/>
  <c r="E52" i="9"/>
  <c r="BE60" i="7"/>
  <c r="G46" i="2"/>
  <c r="BE44" i="2"/>
  <c r="G62" i="15"/>
  <c r="BE22" i="15"/>
  <c r="E61" i="15"/>
  <c r="BE21" i="15"/>
  <c r="E61" i="7"/>
  <c r="BE28" i="7"/>
  <c r="BE27" i="7"/>
  <c r="H46" i="2"/>
  <c r="BE61" i="7"/>
  <c r="E62" i="7"/>
  <c r="BE62" i="7"/>
  <c r="E63" i="15"/>
  <c r="BE61" i="15"/>
  <c r="BE62" i="15"/>
  <c r="G63" i="15"/>
  <c r="BE46" i="2"/>
  <c r="BE52" i="9"/>
  <c r="BE63" i="15"/>
</calcChain>
</file>

<file path=xl/sharedStrings.xml><?xml version="1.0" encoding="utf-8"?>
<sst xmlns="http://schemas.openxmlformats.org/spreadsheetml/2006/main" count="1960" uniqueCount="194">
  <si>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</si>
  <si>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</si>
  <si>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</si>
  <si>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</si>
  <si>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</si>
  <si>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</si>
  <si>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</si>
  <si>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</si>
  <si>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</si>
  <si>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</si>
  <si>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</si>
  <si>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</si>
  <si>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</si>
  <si>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</si>
  <si>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</si>
  <si>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</si>
  <si>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I курс</t>
  </si>
  <si>
    <t>обяз. уч.</t>
  </si>
  <si>
    <t>сам. р. с.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</si>
  <si>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</si>
  <si>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</si>
  <si>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</si>
  <si>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</si>
  <si>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Математика</t>
  </si>
  <si>
    <t xml:space="preserve">Физика </t>
  </si>
  <si>
    <t>Всего час. в неделю самостоятельной работы студентов</t>
  </si>
  <si>
    <t>Всего часов в неделю</t>
  </si>
  <si>
    <t>Порядковые номера недель учебного года</t>
  </si>
  <si>
    <t>сентябрь</t>
  </si>
  <si>
    <t>Всего часов</t>
  </si>
  <si>
    <t>Всего час. в неделю обязательной учебной нагрузки</t>
  </si>
  <si>
    <t>II курс</t>
  </si>
  <si>
    <t>ОГСЭ.00</t>
  </si>
  <si>
    <t>ОГСЭ.02</t>
  </si>
  <si>
    <t>ОГСЭ.03</t>
  </si>
  <si>
    <t>ОГСЭ.04</t>
  </si>
  <si>
    <t>ЕН.00</t>
  </si>
  <si>
    <t xml:space="preserve">Математический и общий естественнонаучный цикл </t>
  </si>
  <si>
    <t>П.00</t>
  </si>
  <si>
    <t>ОП. 00</t>
  </si>
  <si>
    <t>ОП. 01</t>
  </si>
  <si>
    <t>ОП. 02</t>
  </si>
  <si>
    <t>ОП.03</t>
  </si>
  <si>
    <t>ОП. 04</t>
  </si>
  <si>
    <t>ОП. 09</t>
  </si>
  <si>
    <t>Безопасность жизнедеятельности</t>
  </si>
  <si>
    <t>ПМ. 01</t>
  </si>
  <si>
    <t>МДК.01.01</t>
  </si>
  <si>
    <t>ПМ. 02</t>
  </si>
  <si>
    <t>МДК.02.01</t>
  </si>
  <si>
    <t>III курс</t>
  </si>
  <si>
    <t>Правовое обеспечение профессиональной деятельности</t>
  </si>
  <si>
    <t>ПМ. 03</t>
  </si>
  <si>
    <t>МДК.03.01</t>
  </si>
  <si>
    <t>IV курс</t>
  </si>
  <si>
    <t>КАЛЕНДАРНЫЙ УЧЕБНЫЙ ГРАФИК</t>
  </si>
  <si>
    <t>наименование образовательного учреждения</t>
  </si>
  <si>
    <t xml:space="preserve">                                                                                                                                  УТВЕРЖДАЮ</t>
  </si>
  <si>
    <r>
      <t xml:space="preserve">Форма обучения – </t>
    </r>
    <r>
      <rPr>
        <u/>
        <sz val="14"/>
        <color indexed="8"/>
        <rFont val="Times New Roman"/>
        <family val="1"/>
        <charset val="204"/>
      </rPr>
      <t>очная</t>
    </r>
  </si>
  <si>
    <r>
      <t xml:space="preserve">на базе   </t>
    </r>
    <r>
      <rPr>
        <u/>
        <sz val="14"/>
        <color indexed="8"/>
        <rFont val="Times New Roman"/>
        <family val="1"/>
        <charset val="204"/>
      </rPr>
      <t>основного общего образования</t>
    </r>
  </si>
  <si>
    <t>УП. 01</t>
  </si>
  <si>
    <t>код и наименование специальности</t>
  </si>
  <si>
    <t>Нормативный срок обучения – 3 года  10 мес</t>
  </si>
  <si>
    <t>1 сент. – 7 сент.</t>
  </si>
  <si>
    <t>29 сент. - 5 окт.</t>
  </si>
  <si>
    <t>29 дек. – 4 янв.</t>
  </si>
  <si>
    <t>30 мар. – 5 апр.</t>
  </si>
  <si>
    <t>27 апр. – 3 мая</t>
  </si>
  <si>
    <t>ПДП.00</t>
  </si>
  <si>
    <t>Всего аттестаций в неделю</t>
  </si>
  <si>
    <t>29 июня-5 июля</t>
  </si>
  <si>
    <t>27 окт -2 ноября</t>
  </si>
  <si>
    <t>26 янв-1 февр</t>
  </si>
  <si>
    <t>23 февр-1 марта</t>
  </si>
  <si>
    <t>ДЗ</t>
  </si>
  <si>
    <t>Государственная итоговая аттестация</t>
  </si>
  <si>
    <t>ГИА.00[1]</t>
  </si>
  <si>
    <t>[1] Строка имеется только в таблице завершающего курса обучения.</t>
  </si>
  <si>
    <t>Э</t>
  </si>
  <si>
    <t>х</t>
  </si>
  <si>
    <t>ПД</t>
  </si>
  <si>
    <t>ЗД</t>
  </si>
  <si>
    <t>Календарный график аттестаций</t>
  </si>
  <si>
    <r>
      <t xml:space="preserve">Квалификация:    </t>
    </r>
    <r>
      <rPr>
        <u/>
        <sz val="14"/>
        <color indexed="8"/>
        <rFont val="Times New Roman"/>
        <family val="1"/>
        <charset val="204"/>
      </rPr>
      <t>учитель физической культуры</t>
    </r>
  </si>
  <si>
    <t>ЕН.02</t>
  </si>
  <si>
    <t>Педагогика</t>
  </si>
  <si>
    <t>Психология</t>
  </si>
  <si>
    <t>Анатомия</t>
  </si>
  <si>
    <t>Физиология с основами биохимии</t>
  </si>
  <si>
    <t>ОП. 08.01</t>
  </si>
  <si>
    <t>ОП. 08.02</t>
  </si>
  <si>
    <t>ОП. 08.04</t>
  </si>
  <si>
    <t>ОП. 08.05</t>
  </si>
  <si>
    <t>Гимнастика</t>
  </si>
  <si>
    <t>Спортивные игры</t>
  </si>
  <si>
    <t>Легкая атлетика</t>
  </si>
  <si>
    <t>Плавание</t>
  </si>
  <si>
    <t>Туризм</t>
  </si>
  <si>
    <t>Организация и проведение внеурочной работы и занятий по программам дополнительного образования в области физической культуры</t>
  </si>
  <si>
    <t>Методика внурочной работы и дополнительного образования в области физической культуры</t>
  </si>
  <si>
    <t>УП. 02</t>
  </si>
  <si>
    <t>Информатика и ИКТ в профессиональной деятельности</t>
  </si>
  <si>
    <t>ОП. 10</t>
  </si>
  <si>
    <t>ОП. 11</t>
  </si>
  <si>
    <t>Теория и история физической культуры</t>
  </si>
  <si>
    <t>ОП.06</t>
  </si>
  <si>
    <t>Основы врачебного контроля, лечебной физической культуры и массажа</t>
  </si>
  <si>
    <t>ОП. 12</t>
  </si>
  <si>
    <t>Основы препринимательской деятельност</t>
  </si>
  <si>
    <t>Преподавание физической культуры по основным общеобразовательным программам</t>
  </si>
  <si>
    <t>Методика обучения предмету "Физическая культура"</t>
  </si>
  <si>
    <t>ПП.01</t>
  </si>
  <si>
    <t>ПП.02</t>
  </si>
  <si>
    <t>Методическое обеспечение процесса физического воспитания</t>
  </si>
  <si>
    <t>Теоретические и прикладные аспекты методической работы учителя физической культуры</t>
  </si>
  <si>
    <t>Психология общения</t>
  </si>
  <si>
    <t>ОП. 08.07</t>
  </si>
  <si>
    <t>Новые виды физкультурно-спортивных занятий</t>
  </si>
  <si>
    <t>Художественная гимнастика, спортивная борьба</t>
  </si>
  <si>
    <t>МДК.03.02</t>
  </si>
  <si>
    <t>Теоретические и прикладные аспекты методической работы учителя физической культуры как классного руководителя</t>
  </si>
  <si>
    <t>ОГСЭ.05</t>
  </si>
  <si>
    <t>с</t>
  </si>
  <si>
    <t>п</t>
  </si>
  <si>
    <t>Методика внеурочной работы и дополнительного образования в области физической культуры</t>
  </si>
  <si>
    <t>Общий гуманитарный и социально-экономический цикл</t>
  </si>
  <si>
    <t>Профессиональный цикл</t>
  </si>
  <si>
    <t>ОП.05</t>
  </si>
  <si>
    <t>ОП.08.01</t>
  </si>
  <si>
    <t>Химия</t>
  </si>
  <si>
    <t>Биология</t>
  </si>
  <si>
    <t>ОП.08.07</t>
  </si>
  <si>
    <t>ОП.08.08</t>
  </si>
  <si>
    <t>ЕН.01</t>
  </si>
  <si>
    <t xml:space="preserve">Общий гуманитарный и социально-экономический цикл </t>
  </si>
  <si>
    <r>
      <t>Профессиональный цикл</t>
    </r>
    <r>
      <rPr>
        <b/>
        <i/>
        <sz val="6"/>
        <color indexed="8"/>
        <rFont val="Times New Roman"/>
        <family val="1"/>
        <charset val="204"/>
      </rPr>
      <t xml:space="preserve"> </t>
    </r>
  </si>
  <si>
    <t xml:space="preserve">Общепрофессиональные дисциплины </t>
  </si>
  <si>
    <t>Х</t>
  </si>
  <si>
    <t xml:space="preserve">Преддипломная практика </t>
  </si>
  <si>
    <t>ОП.04</t>
  </si>
  <si>
    <t>ОП.07</t>
  </si>
  <si>
    <t>Основы биомеханики</t>
  </si>
  <si>
    <r>
      <t xml:space="preserve">Преддипломная практика </t>
    </r>
    <r>
      <rPr>
        <i/>
        <sz val="6"/>
        <color indexed="8"/>
        <rFont val="Times New Roman"/>
        <family val="1"/>
        <charset val="204"/>
      </rPr>
      <t>(</t>
    </r>
  </si>
  <si>
    <t>Директор _____________Т.Е. Виленская</t>
  </si>
  <si>
    <t>ОУД.00</t>
  </si>
  <si>
    <t>Общеобразовательный учебный цикл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</si>
  <si>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</si>
  <si>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</si>
  <si>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</si>
  <si>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</si>
  <si>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</si>
  <si>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</si>
  <si>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</si>
  <si>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</si>
  <si>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Обществознание (вкл. экономику и право)</t>
  </si>
  <si>
    <t>География</t>
  </si>
  <si>
    <t>Информатика</t>
  </si>
  <si>
    <t>ОУДп.13</t>
  </si>
  <si>
    <t>ДЗ(к)</t>
  </si>
  <si>
    <t>ОУДб.00</t>
  </si>
  <si>
    <t>Гигиенические основы физического воспитания</t>
  </si>
  <si>
    <t>ОП.08.06</t>
  </si>
  <si>
    <t>ОГСЭ.01</t>
  </si>
  <si>
    <t>Основы философии</t>
  </si>
  <si>
    <t>ОГСЭ.06</t>
  </si>
  <si>
    <t>Основы бюджетной грамотности</t>
  </si>
  <si>
    <t>Э(к)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</si>
  <si>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</si>
  <si>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</si>
  <si>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Литература</t>
  </si>
  <si>
    <t>ОУДб.09</t>
  </si>
  <si>
    <t>ОУДб.10</t>
  </si>
  <si>
    <t>УД.16</t>
  </si>
  <si>
    <t>Основы проектно-исследовательской деятельности</t>
  </si>
  <si>
    <t xml:space="preserve">Русский язык </t>
  </si>
  <si>
    <t>ОУДп.14</t>
  </si>
  <si>
    <t>ОП. 08.03</t>
  </si>
  <si>
    <t>Подвижные игры</t>
  </si>
  <si>
    <t>ДЗ (к)</t>
  </si>
  <si>
    <t>ОП. 08.06</t>
  </si>
  <si>
    <t>ОУДб.12</t>
  </si>
  <si>
    <t>Астрономия</t>
  </si>
  <si>
    <t>Учебная практика</t>
  </si>
  <si>
    <t>Производственная практика</t>
  </si>
  <si>
    <t>ЭК</t>
  </si>
  <si>
    <t>ПП. 03</t>
  </si>
  <si>
    <t xml:space="preserve">основной профессиональной образовательной программы 
среднего профессионального образования
 программы подготовки специалистов среднего звена 
основной профессиональной образовательной программы 
среднего профессионального образования
 программы подготовки специалистов среднего звена 
</t>
  </si>
  <si>
    <r>
      <rPr>
        <sz val="14"/>
        <color indexed="8"/>
        <rFont val="Times New Roman"/>
        <family val="1"/>
        <charset val="204"/>
      </rPr>
      <t xml:space="preserve">по специальности </t>
    </r>
    <r>
      <rPr>
        <b/>
        <sz val="14"/>
        <color indexed="8"/>
        <rFont val="Times New Roman"/>
        <family val="1"/>
        <charset val="204"/>
      </rPr>
      <t>49.02.01  Физическая культура</t>
    </r>
  </si>
  <si>
    <r>
      <rPr>
        <u/>
        <sz val="14"/>
        <color indexed="8"/>
        <rFont val="Times New Roman"/>
        <family val="1"/>
        <charset val="204"/>
      </rPr>
      <t>углубленной</t>
    </r>
    <r>
      <rPr>
        <sz val="14"/>
        <color indexed="8"/>
        <rFont val="Times New Roman"/>
        <family val="1"/>
        <charset val="204"/>
      </rPr>
      <t xml:space="preserve"> подготовки</t>
    </r>
  </si>
  <si>
    <t>«_____»____________ 2020 г.</t>
  </si>
  <si>
    <t xml:space="preserve">«Ейский полипрофильный колледж » </t>
  </si>
  <si>
    <t>Родной язык (русский)</t>
  </si>
  <si>
    <t>ОУДп.15</t>
  </si>
  <si>
    <t>Математик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</si>
</sst>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7" x14ac:knownFonts="1"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8"/>
      <color indexed="8"/>
      <name val="Times New Roman"/>
      <family val="1"/>
      <charset val="204"/>
    </font>
    <font>
      <b/>
      <sz val="8"/>
      <name val="Arial Cyr"/>
      <charset val="204"/>
    </font>
    <font>
      <sz val="8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6"/>
      <color indexed="8"/>
      <name val="Times New Roman"/>
      <family val="1"/>
      <charset val="204"/>
    </font>
    <font>
      <b/>
      <sz val="12"/>
      <name val="Arial Cyr"/>
      <charset val="204"/>
    </font>
    <font>
      <b/>
      <sz val="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/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10" fillId="0" borderId="0" xfId="0" applyFont="1"/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/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0" fillId="0" borderId="1" xfId="0" applyBorder="1"/>
    <xf numFmtId="0" fontId="4" fillId="0" borderId="0" xfId="1" applyAlignment="1" applyProtection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/>
    <xf numFmtId="0" fontId="10" fillId="0" borderId="3" xfId="0" applyFont="1" applyBorder="1" applyAlignment="1">
      <alignment horizontal="center" vertical="center"/>
    </xf>
    <xf numFmtId="0" fontId="2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76" fontId="8" fillId="6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6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8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176" fontId="8" fillId="9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 wrapText="1"/>
    </xf>
    <xf numFmtId="176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6" fontId="8" fillId="6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1" fontId="8" fillId="6" borderId="1" xfId="0" applyNumberFormat="1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7" fillId="11" borderId="2" xfId="0" applyFont="1" applyFill="1" applyBorder="1"/>
    <xf numFmtId="0" fontId="7" fillId="6" borderId="2" xfId="0" applyFont="1" applyFill="1" applyBorder="1"/>
    <xf numFmtId="0" fontId="8" fillId="6" borderId="4" xfId="0" applyFont="1" applyFill="1" applyBorder="1" applyAlignment="1">
      <alignment horizontal="center" vertical="center"/>
    </xf>
    <xf numFmtId="0" fontId="0" fillId="6" borderId="0" xfId="0" applyFill="1"/>
    <xf numFmtId="176" fontId="8" fillId="6" borderId="1" xfId="0" applyNumberFormat="1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" fontId="6" fillId="6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6" fillId="11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1" fontId="6" fillId="11" borderId="1" xfId="0" applyNumberFormat="1" applyFont="1" applyFill="1" applyBorder="1" applyAlignment="1">
      <alignment horizontal="center" vertical="center"/>
    </xf>
    <xf numFmtId="1" fontId="8" fillId="11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8" fillId="11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/>
    </xf>
    <xf numFmtId="0" fontId="0" fillId="11" borderId="0" xfId="0" applyFill="1"/>
    <xf numFmtId="0" fontId="8" fillId="11" borderId="2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/>
    </xf>
    <xf numFmtId="0" fontId="22" fillId="11" borderId="2" xfId="0" applyFont="1" applyFill="1" applyBorder="1"/>
    <xf numFmtId="1" fontId="6" fillId="6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1" fontId="8" fillId="13" borderId="1" xfId="0" applyNumberFormat="1" applyFont="1" applyFill="1" applyBorder="1" applyAlignment="1">
      <alignment horizontal="center" vertical="center" wrapText="1"/>
    </xf>
    <xf numFmtId="1" fontId="8" fillId="9" borderId="1" xfId="0" applyNumberFormat="1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/>
    </xf>
    <xf numFmtId="176" fontId="8" fillId="8" borderId="1" xfId="0" applyNumberFormat="1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176" fontId="8" fillId="14" borderId="1" xfId="0" applyNumberFormat="1" applyFont="1" applyFill="1" applyBorder="1" applyAlignment="1">
      <alignment horizontal="center" vertical="center"/>
    </xf>
    <xf numFmtId="176" fontId="8" fillId="15" borderId="1" xfId="0" applyNumberFormat="1" applyFont="1" applyFill="1" applyBorder="1" applyAlignment="1">
      <alignment horizontal="center" vertical="center"/>
    </xf>
    <xf numFmtId="176" fontId="8" fillId="7" borderId="1" xfId="0" applyNumberFormat="1" applyFont="1" applyFill="1" applyBorder="1" applyAlignment="1">
      <alignment horizontal="center" vertical="center"/>
    </xf>
    <xf numFmtId="1" fontId="8" fillId="15" borderId="1" xfId="0" applyNumberFormat="1" applyFont="1" applyFill="1" applyBorder="1" applyAlignment="1">
      <alignment horizontal="center" vertical="center" wrapText="1"/>
    </xf>
    <xf numFmtId="176" fontId="8" fillId="15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1" fontId="8" fillId="11" borderId="1" xfId="0" applyNumberFormat="1" applyFont="1" applyFill="1" applyBorder="1" applyAlignment="1">
      <alignment vertical="center"/>
    </xf>
    <xf numFmtId="1" fontId="8" fillId="11" borderId="1" xfId="0" applyNumberFormat="1" applyFont="1" applyFill="1" applyBorder="1" applyAlignment="1">
      <alignment horizontal="center" vertical="center" wrapText="1"/>
    </xf>
    <xf numFmtId="176" fontId="8" fillId="11" borderId="1" xfId="0" applyNumberFormat="1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176" fontId="8" fillId="11" borderId="1" xfId="0" applyNumberFormat="1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/>
    </xf>
    <xf numFmtId="176" fontId="6" fillId="11" borderId="1" xfId="0" applyNumberFormat="1" applyFont="1" applyFill="1" applyBorder="1" applyAlignment="1">
      <alignment horizontal="center"/>
    </xf>
    <xf numFmtId="1" fontId="6" fillId="11" borderId="1" xfId="0" applyNumberFormat="1" applyFont="1" applyFill="1" applyBorder="1" applyAlignment="1">
      <alignment horizontal="center"/>
    </xf>
    <xf numFmtId="176" fontId="6" fillId="11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/>
    <xf numFmtId="0" fontId="7" fillId="16" borderId="1" xfId="0" applyFont="1" applyFill="1" applyBorder="1"/>
    <xf numFmtId="0" fontId="6" fillId="11" borderId="1" xfId="0" applyFont="1" applyFill="1" applyBorder="1" applyAlignment="1">
      <alignment horizontal="center" wrapText="1"/>
    </xf>
    <xf numFmtId="0" fontId="6" fillId="16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4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8" fillId="17" borderId="2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24" fillId="17" borderId="2" xfId="0" applyFont="1" applyFill="1" applyBorder="1" applyAlignment="1">
      <alignment horizontal="center" vertical="center" wrapText="1"/>
    </xf>
    <xf numFmtId="0" fontId="24" fillId="17" borderId="4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6" fillId="11" borderId="2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/>
    </xf>
    <xf numFmtId="0" fontId="8" fillId="17" borderId="4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/>
    </xf>
    <xf numFmtId="0" fontId="7" fillId="16" borderId="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10" borderId="3" xfId="0" applyFont="1" applyFill="1" applyBorder="1" applyAlignment="1">
      <alignment horizontal="center" vertical="center"/>
    </xf>
    <xf numFmtId="0" fontId="6" fillId="18" borderId="2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1" fontId="6" fillId="16" borderId="2" xfId="0" applyNumberFormat="1" applyFont="1" applyFill="1" applyBorder="1" applyAlignment="1">
      <alignment horizontal="center" vertical="center"/>
    </xf>
    <xf numFmtId="1" fontId="6" fillId="16" borderId="4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6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7" workbookViewId="0">
      <selection activeCell="J21" sqref="J21"/>
    </sheetView>
  </sheetViews>
  <sheetFormatPr defaultRowHeight="12.75" x14ac:dyDescent="0.2"/>
  <sheetData>
    <row r="1" spans="1:14" ht="20.100000000000001" customHeight="1" x14ac:dyDescent="0.3">
      <c r="A1" s="151" t="s">
        <v>57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20.100000000000001" customHeight="1" x14ac:dyDescent="0.3">
      <c r="A2" s="152" t="s">
        <v>143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20.100000000000001" customHeight="1" x14ac:dyDescent="0.3">
      <c r="A3" s="152" t="s">
        <v>189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20.100000000000001" customHeight="1" x14ac:dyDescent="0.2"/>
    <row r="5" spans="1:14" ht="26.25" customHeight="1" x14ac:dyDescent="0.3">
      <c r="A5" s="153" t="s">
        <v>55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4" ht="20.100000000000001" customHeight="1" x14ac:dyDescent="0.3">
      <c r="A6" s="151" t="s">
        <v>167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20.100000000000001" customHeight="1" x14ac:dyDescent="0.3">
      <c r="A7" s="151" t="s">
        <v>168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16.5" customHeight="1" x14ac:dyDescent="0.3">
      <c r="A8" s="153" t="s">
        <v>190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4" ht="12.75" customHeight="1" x14ac:dyDescent="0.25">
      <c r="A9" s="154" t="s">
        <v>56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ht="53.25" customHeight="1" x14ac:dyDescent="0.3">
      <c r="A10" s="155" t="s">
        <v>186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ht="20.100000000000001" customHeight="1" x14ac:dyDescent="0.3">
      <c r="A11" s="153" t="s">
        <v>187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1:14" ht="15.75" customHeight="1" x14ac:dyDescent="0.25">
      <c r="A12" s="154" t="s">
        <v>61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20.100000000000001" customHeight="1" x14ac:dyDescent="0.3">
      <c r="A13" s="151" t="s">
        <v>188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14" ht="20.100000000000001" customHeight="1" x14ac:dyDescent="0.3">
      <c r="C14" s="16"/>
    </row>
    <row r="15" spans="1:14" ht="20.100000000000001" customHeight="1" x14ac:dyDescent="0.3">
      <c r="C15" s="17"/>
    </row>
    <row r="16" spans="1:14" ht="20.100000000000001" customHeight="1" x14ac:dyDescent="0.3">
      <c r="B16" s="18"/>
      <c r="C16" s="18"/>
      <c r="D16" s="18"/>
      <c r="E16" s="18"/>
      <c r="F16" s="18"/>
      <c r="G16" s="18"/>
      <c r="H16" s="18" t="s">
        <v>83</v>
      </c>
      <c r="I16" s="18"/>
      <c r="J16" s="18"/>
      <c r="K16" s="18"/>
      <c r="L16" s="18"/>
      <c r="M16" s="18"/>
      <c r="N16" s="18"/>
    </row>
    <row r="17" spans="2:14" ht="20.100000000000001" customHeight="1" x14ac:dyDescent="0.3">
      <c r="B17" s="18"/>
      <c r="C17" s="18"/>
      <c r="D17" s="18"/>
      <c r="E17" s="18"/>
      <c r="F17" s="18"/>
      <c r="G17" s="18"/>
      <c r="H17" s="18" t="s">
        <v>58</v>
      </c>
      <c r="I17" s="18"/>
      <c r="J17" s="18"/>
      <c r="K17" s="18"/>
      <c r="L17" s="18"/>
      <c r="M17" s="18"/>
      <c r="N17" s="18"/>
    </row>
    <row r="18" spans="2:14" ht="20.100000000000001" customHeight="1" x14ac:dyDescent="0.3">
      <c r="B18" s="18"/>
      <c r="C18" s="18"/>
      <c r="D18" s="18"/>
      <c r="E18" s="18"/>
      <c r="F18" s="18"/>
      <c r="G18" s="18"/>
      <c r="H18" s="18" t="s">
        <v>62</v>
      </c>
      <c r="I18" s="18"/>
      <c r="J18" s="18"/>
      <c r="K18" s="18"/>
      <c r="L18" s="18"/>
      <c r="M18" s="18"/>
      <c r="N18" s="18"/>
    </row>
    <row r="19" spans="2:14" ht="20.100000000000001" customHeight="1" x14ac:dyDescent="0.3">
      <c r="B19" s="18"/>
      <c r="C19" s="18"/>
      <c r="D19" s="18"/>
      <c r="E19" s="18"/>
      <c r="F19" s="18"/>
      <c r="G19" s="18"/>
      <c r="H19" s="18" t="s">
        <v>59</v>
      </c>
      <c r="I19" s="18"/>
      <c r="J19" s="18"/>
      <c r="K19" s="18"/>
      <c r="L19" s="18"/>
      <c r="M19" s="18"/>
      <c r="N19" s="18"/>
    </row>
    <row r="20" spans="2:14" ht="20.100000000000001" customHeight="1" x14ac:dyDescent="0.2"/>
    <row r="21" spans="2:14" ht="20.100000000000001" customHeight="1" x14ac:dyDescent="0.2"/>
    <row r="22" spans="2:14" ht="20.100000000000001" customHeight="1" x14ac:dyDescent="0.2"/>
    <row r="23" spans="2:14" ht="20.100000000000001" customHeight="1" x14ac:dyDescent="0.2"/>
    <row r="24" spans="2:14" ht="20.100000000000001" customHeight="1" x14ac:dyDescent="0.2"/>
    <row r="25" spans="2:14" ht="20.100000000000001" customHeight="1" x14ac:dyDescent="0.2"/>
    <row r="26" spans="2:14" ht="20.100000000000001" customHeight="1" x14ac:dyDescent="0.2"/>
    <row r="27" spans="2:14" ht="20.100000000000001" customHeight="1" x14ac:dyDescent="0.2"/>
    <row r="28" spans="2:14" ht="20.100000000000001" customHeight="1" x14ac:dyDescent="0.2"/>
    <row r="29" spans="2:14" ht="20.100000000000001" customHeight="1" x14ac:dyDescent="0.2"/>
    <row r="30" spans="2:14" ht="20.100000000000001" customHeight="1" x14ac:dyDescent="0.2"/>
  </sheetData>
  <mergeCells count="12">
    <mergeCell ref="A8:N8"/>
    <mergeCell ref="A13:N13"/>
    <mergeCell ref="A9:N9"/>
    <mergeCell ref="A10:N10"/>
    <mergeCell ref="A11:N11"/>
    <mergeCell ref="A12:N12"/>
    <mergeCell ref="A6:N6"/>
    <mergeCell ref="A7:N7"/>
    <mergeCell ref="A1:N1"/>
    <mergeCell ref="A2:N2"/>
    <mergeCell ref="A3:N3"/>
    <mergeCell ref="A5:N5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E63"/>
  <sheetViews>
    <sheetView view="pageBreakPreview" topLeftCell="A28" zoomScale="110" zoomScaleNormal="110" zoomScaleSheetLayoutView="110" workbookViewId="0">
      <selection activeCell="J35" sqref="J35:K35"/>
    </sheetView>
  </sheetViews>
  <sheetFormatPr defaultRowHeight="12.75" x14ac:dyDescent="0.2"/>
  <cols>
    <col min="1" max="1" width="4.85546875" customWidth="1"/>
    <col min="2" max="2" width="6.28515625" customWidth="1"/>
    <col min="3" max="3" width="14.28515625" customWidth="1"/>
    <col min="4" max="4" width="6.140625" customWidth="1"/>
    <col min="5" max="5" width="3.7109375" customWidth="1"/>
    <col min="6" max="7" width="3.28515625" customWidth="1"/>
    <col min="8" max="9" width="3.5703125" customWidth="1"/>
    <col min="10" max="10" width="3.140625" customWidth="1"/>
    <col min="11" max="13" width="3.28515625" customWidth="1"/>
    <col min="14" max="14" width="3.140625" customWidth="1"/>
    <col min="15" max="15" width="3.28515625" customWidth="1"/>
    <col min="16" max="16" width="3.42578125" customWidth="1"/>
    <col min="17" max="17" width="3.140625" customWidth="1"/>
    <col min="18" max="18" width="3.42578125" customWidth="1"/>
    <col min="19" max="19" width="3.5703125" customWidth="1"/>
    <col min="20" max="20" width="3.140625" customWidth="1"/>
    <col min="21" max="23" width="2.7109375" customWidth="1"/>
    <col min="24" max="24" width="3.42578125" customWidth="1"/>
    <col min="25" max="26" width="3.85546875" customWidth="1"/>
    <col min="27" max="27" width="3.42578125" customWidth="1"/>
    <col min="28" max="28" width="3.5703125" customWidth="1"/>
    <col min="29" max="31" width="3.85546875" customWidth="1"/>
    <col min="32" max="33" width="3.5703125" customWidth="1"/>
    <col min="34" max="34" width="3.85546875" customWidth="1"/>
    <col min="35" max="35" width="3.5703125" customWidth="1"/>
    <col min="36" max="36" width="3.42578125" customWidth="1"/>
    <col min="37" max="37" width="3.140625" customWidth="1"/>
    <col min="38" max="38" width="3.5703125" customWidth="1"/>
    <col min="39" max="39" width="3.7109375" customWidth="1"/>
    <col min="40" max="56" width="2.7109375" customWidth="1"/>
    <col min="57" max="57" width="4.5703125" customWidth="1"/>
    <col min="58" max="60" width="2.7109375" customWidth="1"/>
  </cols>
  <sheetData>
    <row r="3" spans="1:57" ht="69.75" customHeight="1" x14ac:dyDescent="0.2">
      <c r="A3" s="178" t="s">
        <v>0</v>
      </c>
      <c r="B3" s="179" t="s">
        <v>1</v>
      </c>
      <c r="C3" s="4" t="s">
        <v>2</v>
      </c>
      <c r="D3" s="4" t="s">
        <v>3</v>
      </c>
      <c r="E3" s="3" t="s">
        <v>63</v>
      </c>
      <c r="F3" s="160" t="s">
        <v>28</v>
      </c>
      <c r="G3" s="161"/>
      <c r="H3" s="162"/>
      <c r="I3" s="3" t="s">
        <v>64</v>
      </c>
      <c r="J3" s="160" t="s">
        <v>4</v>
      </c>
      <c r="K3" s="161"/>
      <c r="L3" s="161"/>
      <c r="M3" s="3" t="s">
        <v>71</v>
      </c>
      <c r="N3" s="163" t="s">
        <v>5</v>
      </c>
      <c r="O3" s="163"/>
      <c r="P3" s="163"/>
      <c r="Q3" s="163"/>
      <c r="R3" s="163" t="s">
        <v>6</v>
      </c>
      <c r="S3" s="163"/>
      <c r="T3" s="163"/>
      <c r="U3" s="163"/>
      <c r="V3" s="3" t="s">
        <v>65</v>
      </c>
      <c r="W3" s="163" t="s">
        <v>7</v>
      </c>
      <c r="X3" s="163"/>
      <c r="Y3" s="163"/>
      <c r="Z3" s="4" t="s">
        <v>72</v>
      </c>
      <c r="AA3" s="163" t="s">
        <v>8</v>
      </c>
      <c r="AB3" s="163"/>
      <c r="AC3" s="163"/>
      <c r="AD3" s="4" t="s">
        <v>73</v>
      </c>
      <c r="AE3" s="163" t="s">
        <v>9</v>
      </c>
      <c r="AF3" s="163"/>
      <c r="AG3" s="163"/>
      <c r="AH3" s="163"/>
      <c r="AI3" s="3" t="s">
        <v>66</v>
      </c>
      <c r="AJ3" s="163" t="s">
        <v>10</v>
      </c>
      <c r="AK3" s="163"/>
      <c r="AL3" s="163"/>
      <c r="AM3" s="3" t="s">
        <v>67</v>
      </c>
      <c r="AN3" s="163" t="s">
        <v>11</v>
      </c>
      <c r="AO3" s="163"/>
      <c r="AP3" s="163"/>
      <c r="AQ3" s="163"/>
      <c r="AR3" s="163" t="s">
        <v>12</v>
      </c>
      <c r="AS3" s="163"/>
      <c r="AT3" s="163"/>
      <c r="AU3" s="163"/>
      <c r="AV3" s="3" t="s">
        <v>70</v>
      </c>
      <c r="AW3" s="163" t="s">
        <v>13</v>
      </c>
      <c r="AX3" s="163"/>
      <c r="AY3" s="163"/>
      <c r="AZ3" s="163" t="s">
        <v>14</v>
      </c>
      <c r="BA3" s="163"/>
      <c r="BB3" s="163"/>
      <c r="BC3" s="163"/>
      <c r="BD3" s="163"/>
      <c r="BE3" s="166" t="s">
        <v>29</v>
      </c>
    </row>
    <row r="4" spans="1:57" x14ac:dyDescent="0.2">
      <c r="A4" s="178"/>
      <c r="B4" s="180"/>
      <c r="C4" s="171" t="s">
        <v>15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67"/>
    </row>
    <row r="5" spans="1:57" x14ac:dyDescent="0.2">
      <c r="A5" s="178"/>
      <c r="B5" s="180"/>
      <c r="C5" s="4"/>
      <c r="D5" s="4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  <c r="BE5" s="167"/>
    </row>
    <row r="6" spans="1:57" x14ac:dyDescent="0.2">
      <c r="A6" s="178"/>
      <c r="B6" s="180"/>
      <c r="C6" s="4"/>
      <c r="D6" s="4"/>
      <c r="E6" s="169" t="s">
        <v>27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67"/>
    </row>
    <row r="7" spans="1:57" x14ac:dyDescent="0.2">
      <c r="A7" s="178"/>
      <c r="B7" s="181"/>
      <c r="C7" s="4"/>
      <c r="D7" s="4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168"/>
    </row>
    <row r="8" spans="1:57" x14ac:dyDescent="0.2">
      <c r="A8" s="178" t="s">
        <v>16</v>
      </c>
      <c r="B8" s="164" t="s">
        <v>144</v>
      </c>
      <c r="C8" s="164" t="s">
        <v>145</v>
      </c>
      <c r="D8" s="1" t="s">
        <v>17</v>
      </c>
      <c r="E8" s="23">
        <f>SUM(E10,E14,E16,E18,E20,E22,E24,E26,E28,E32,E34,E36,E38,E12,E30)</f>
        <v>34</v>
      </c>
      <c r="F8" s="23">
        <f t="shared" ref="F8:T8" si="0">SUM(F10,F14,F16,F18,F20,F22,F24,F26,F28,F32,F34,F36,F38,F12,F30)</f>
        <v>34</v>
      </c>
      <c r="G8" s="23">
        <f t="shared" si="0"/>
        <v>34</v>
      </c>
      <c r="H8" s="23">
        <f t="shared" si="0"/>
        <v>34</v>
      </c>
      <c r="I8" s="23">
        <f t="shared" si="0"/>
        <v>34</v>
      </c>
      <c r="J8" s="23">
        <f t="shared" si="0"/>
        <v>34</v>
      </c>
      <c r="K8" s="23">
        <f t="shared" si="0"/>
        <v>34</v>
      </c>
      <c r="L8" s="23">
        <f t="shared" si="0"/>
        <v>34</v>
      </c>
      <c r="M8" s="23">
        <f t="shared" si="0"/>
        <v>34</v>
      </c>
      <c r="N8" s="23">
        <f t="shared" si="0"/>
        <v>34</v>
      </c>
      <c r="O8" s="23">
        <f t="shared" si="0"/>
        <v>34</v>
      </c>
      <c r="P8" s="23">
        <f t="shared" si="0"/>
        <v>34</v>
      </c>
      <c r="Q8" s="23">
        <f t="shared" si="0"/>
        <v>34</v>
      </c>
      <c r="R8" s="23">
        <f t="shared" si="0"/>
        <v>34</v>
      </c>
      <c r="S8" s="23">
        <f t="shared" si="0"/>
        <v>34</v>
      </c>
      <c r="T8" s="23">
        <f t="shared" si="0"/>
        <v>34</v>
      </c>
      <c r="U8" s="11">
        <v>0</v>
      </c>
      <c r="V8" s="11">
        <f>SUM(V10,V14,V16,V18,V20,V22,V24,V26,V28,V32,V34,V36,V38,V12)</f>
        <v>0</v>
      </c>
      <c r="W8" s="11">
        <f>SUM(W10,W14,W16,W18,W20,W22,W24,W26,W28,W32,W34,W36,W38,W12)</f>
        <v>0</v>
      </c>
      <c r="X8" s="23">
        <f t="shared" ref="X8:AT8" si="1">SUM(X10,X14,X16,X18,X20,X22,X24,X26,X28,X32,X34,X36,X38,X12,X30)</f>
        <v>34</v>
      </c>
      <c r="Y8" s="23">
        <f t="shared" si="1"/>
        <v>34</v>
      </c>
      <c r="Z8" s="23">
        <f t="shared" si="1"/>
        <v>34</v>
      </c>
      <c r="AA8" s="23">
        <f t="shared" si="1"/>
        <v>34</v>
      </c>
      <c r="AB8" s="23">
        <f t="shared" si="1"/>
        <v>34</v>
      </c>
      <c r="AC8" s="23">
        <f t="shared" si="1"/>
        <v>34</v>
      </c>
      <c r="AD8" s="23">
        <f t="shared" si="1"/>
        <v>34</v>
      </c>
      <c r="AE8" s="23">
        <f t="shared" si="1"/>
        <v>34</v>
      </c>
      <c r="AF8" s="23">
        <f t="shared" si="1"/>
        <v>34</v>
      </c>
      <c r="AG8" s="23">
        <f t="shared" si="1"/>
        <v>34</v>
      </c>
      <c r="AH8" s="23">
        <f t="shared" si="1"/>
        <v>34</v>
      </c>
      <c r="AI8" s="23">
        <f t="shared" si="1"/>
        <v>34</v>
      </c>
      <c r="AJ8" s="23">
        <f t="shared" si="1"/>
        <v>34</v>
      </c>
      <c r="AK8" s="23">
        <f t="shared" si="1"/>
        <v>33</v>
      </c>
      <c r="AL8" s="23">
        <f t="shared" si="1"/>
        <v>33</v>
      </c>
      <c r="AM8" s="23">
        <f t="shared" si="1"/>
        <v>34</v>
      </c>
      <c r="AN8" s="23">
        <f t="shared" si="1"/>
        <v>34</v>
      </c>
      <c r="AO8" s="23">
        <f t="shared" si="1"/>
        <v>34</v>
      </c>
      <c r="AP8" s="23">
        <f t="shared" si="1"/>
        <v>34</v>
      </c>
      <c r="AQ8" s="23">
        <f t="shared" si="1"/>
        <v>34</v>
      </c>
      <c r="AR8" s="23">
        <f t="shared" si="1"/>
        <v>34</v>
      </c>
      <c r="AS8" s="23">
        <f t="shared" si="1"/>
        <v>34</v>
      </c>
      <c r="AT8" s="23">
        <f t="shared" si="1"/>
        <v>34</v>
      </c>
      <c r="AU8" s="11">
        <f t="shared" ref="AU8:BD8" si="2">SUM(AU10,AU14,AU16,AU18,AU20,AU22,AU24,AU26,AU28,AU32,AU34,AU36,AU38)</f>
        <v>0</v>
      </c>
      <c r="AV8" s="11">
        <f t="shared" si="2"/>
        <v>0</v>
      </c>
      <c r="AW8" s="11">
        <f t="shared" si="2"/>
        <v>0</v>
      </c>
      <c r="AX8" s="11">
        <f t="shared" si="2"/>
        <v>0</v>
      </c>
      <c r="AY8" s="11">
        <f t="shared" si="2"/>
        <v>0</v>
      </c>
      <c r="AZ8" s="11">
        <f t="shared" si="2"/>
        <v>0</v>
      </c>
      <c r="BA8" s="11">
        <f t="shared" si="2"/>
        <v>0</v>
      </c>
      <c r="BB8" s="11">
        <f t="shared" si="2"/>
        <v>0</v>
      </c>
      <c r="BC8" s="11">
        <f t="shared" si="2"/>
        <v>0</v>
      </c>
      <c r="BD8" s="11">
        <f t="shared" si="2"/>
        <v>0</v>
      </c>
      <c r="BE8" s="23">
        <f t="shared" ref="BE8:BE46" si="3">SUM(E8:BD8)</f>
        <v>1324</v>
      </c>
    </row>
    <row r="9" spans="1:57" ht="12.75" customHeight="1" x14ac:dyDescent="0.2">
      <c r="A9" s="178"/>
      <c r="B9" s="165"/>
      <c r="C9" s="165"/>
      <c r="D9" s="1" t="s">
        <v>18</v>
      </c>
      <c r="E9" s="23">
        <f>E11+E15+E17+E19+E33+E35+E21+E23+E25+E27+E29+E37+E39+E13+E31</f>
        <v>17</v>
      </c>
      <c r="F9" s="23">
        <f t="shared" ref="F9:T9" si="4">F11+F15+F17+F19+F33+F35+F21+F23+F25+F27+F29+F37+F39+F13+F31</f>
        <v>17</v>
      </c>
      <c r="G9" s="23">
        <f t="shared" si="4"/>
        <v>17</v>
      </c>
      <c r="H9" s="23">
        <f t="shared" si="4"/>
        <v>17</v>
      </c>
      <c r="I9" s="23">
        <f t="shared" si="4"/>
        <v>17</v>
      </c>
      <c r="J9" s="23">
        <f t="shared" si="4"/>
        <v>17</v>
      </c>
      <c r="K9" s="23">
        <f t="shared" si="4"/>
        <v>17</v>
      </c>
      <c r="L9" s="23">
        <f t="shared" si="4"/>
        <v>17</v>
      </c>
      <c r="M9" s="23">
        <f t="shared" si="4"/>
        <v>17</v>
      </c>
      <c r="N9" s="23">
        <f t="shared" si="4"/>
        <v>17</v>
      </c>
      <c r="O9" s="23">
        <f t="shared" si="4"/>
        <v>17</v>
      </c>
      <c r="P9" s="23">
        <f t="shared" si="4"/>
        <v>17</v>
      </c>
      <c r="Q9" s="23">
        <f t="shared" si="4"/>
        <v>17</v>
      </c>
      <c r="R9" s="23">
        <f t="shared" si="4"/>
        <v>17</v>
      </c>
      <c r="S9" s="23">
        <f t="shared" si="4"/>
        <v>17.5</v>
      </c>
      <c r="T9" s="23">
        <f t="shared" si="4"/>
        <v>17</v>
      </c>
      <c r="U9" s="23" t="s">
        <v>122</v>
      </c>
      <c r="V9" s="23">
        <f>V11+V15+V17+V19+V33+V35+V21+V23+V25+V27+V29+V37+V39</f>
        <v>0</v>
      </c>
      <c r="W9" s="23">
        <f>W11+W15+W17+W19+W33+W35+W21+W23+W25+W27+W29+W37+W39</f>
        <v>0</v>
      </c>
      <c r="X9" s="23">
        <f t="shared" ref="X9:AM9" si="5">X11+X15+X17+X19+X33+X35+X21+X23+X25+X27+X29+X37+X39+X13+X31</f>
        <v>17</v>
      </c>
      <c r="Y9" s="23">
        <f t="shared" si="5"/>
        <v>17</v>
      </c>
      <c r="Z9" s="23">
        <f t="shared" si="5"/>
        <v>17</v>
      </c>
      <c r="AA9" s="23">
        <f t="shared" si="5"/>
        <v>17</v>
      </c>
      <c r="AB9" s="23">
        <f t="shared" si="5"/>
        <v>17</v>
      </c>
      <c r="AC9" s="23">
        <f t="shared" si="5"/>
        <v>17</v>
      </c>
      <c r="AD9" s="23">
        <f t="shared" si="5"/>
        <v>17</v>
      </c>
      <c r="AE9" s="23">
        <f t="shared" si="5"/>
        <v>17</v>
      </c>
      <c r="AF9" s="23">
        <f t="shared" si="5"/>
        <v>17</v>
      </c>
      <c r="AG9" s="23">
        <f t="shared" si="5"/>
        <v>17</v>
      </c>
      <c r="AH9" s="23">
        <f t="shared" si="5"/>
        <v>17</v>
      </c>
      <c r="AI9" s="23">
        <f t="shared" si="5"/>
        <v>17</v>
      </c>
      <c r="AJ9" s="23">
        <f t="shared" si="5"/>
        <v>17</v>
      </c>
      <c r="AK9" s="23">
        <f t="shared" si="5"/>
        <v>16.5</v>
      </c>
      <c r="AL9" s="23">
        <f t="shared" si="5"/>
        <v>16.5</v>
      </c>
      <c r="AM9" s="23">
        <f t="shared" si="5"/>
        <v>17</v>
      </c>
      <c r="AN9" s="23">
        <f t="shared" ref="AN9:AT9" si="6">AN11+AN15+AN17+AN19+AN33+AN35+AN21+AN23+AN25+AN27+AN29+AN37+AN39+AN13</f>
        <v>16.5</v>
      </c>
      <c r="AO9" s="23">
        <f t="shared" si="6"/>
        <v>16.5</v>
      </c>
      <c r="AP9" s="23">
        <f t="shared" si="6"/>
        <v>16.5</v>
      </c>
      <c r="AQ9" s="23">
        <f t="shared" si="6"/>
        <v>16.5</v>
      </c>
      <c r="AR9" s="23">
        <f t="shared" si="6"/>
        <v>16.5</v>
      </c>
      <c r="AS9" s="23">
        <f t="shared" si="6"/>
        <v>16.5</v>
      </c>
      <c r="AT9" s="23">
        <f t="shared" si="6"/>
        <v>16.5</v>
      </c>
      <c r="AU9" s="23" t="s">
        <v>122</v>
      </c>
      <c r="AV9" s="23">
        <f t="shared" ref="AV9:BD9" si="7">AV11+AV15+AV17+AV19+AV33+AV35+AV21+AV23+AV25+AV27+AV29+AV37+AV39</f>
        <v>0</v>
      </c>
      <c r="AW9" s="23">
        <f t="shared" si="7"/>
        <v>0</v>
      </c>
      <c r="AX9" s="23">
        <f t="shared" si="7"/>
        <v>0</v>
      </c>
      <c r="AY9" s="23">
        <f t="shared" si="7"/>
        <v>0</v>
      </c>
      <c r="AZ9" s="23">
        <f t="shared" si="7"/>
        <v>0</v>
      </c>
      <c r="BA9" s="23">
        <f t="shared" si="7"/>
        <v>0</v>
      </c>
      <c r="BB9" s="23">
        <f t="shared" si="7"/>
        <v>0</v>
      </c>
      <c r="BC9" s="23">
        <f t="shared" si="7"/>
        <v>0</v>
      </c>
      <c r="BD9" s="23">
        <f t="shared" si="7"/>
        <v>0</v>
      </c>
      <c r="BE9" s="23">
        <f t="shared" si="3"/>
        <v>659</v>
      </c>
    </row>
    <row r="10" spans="1:57" x14ac:dyDescent="0.2">
      <c r="A10" s="178"/>
      <c r="B10" s="158" t="s">
        <v>146</v>
      </c>
      <c r="C10" s="157" t="s">
        <v>174</v>
      </c>
      <c r="D10" s="2" t="s">
        <v>17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3">
        <v>2</v>
      </c>
      <c r="M10" s="13">
        <v>2</v>
      </c>
      <c r="N10" s="13">
        <v>2</v>
      </c>
      <c r="O10" s="13">
        <v>2</v>
      </c>
      <c r="P10" s="13">
        <v>2</v>
      </c>
      <c r="Q10" s="13">
        <v>2</v>
      </c>
      <c r="R10" s="13">
        <v>2</v>
      </c>
      <c r="S10" s="13">
        <v>2</v>
      </c>
      <c r="T10" s="13">
        <v>2</v>
      </c>
      <c r="U10" s="42" t="s">
        <v>122</v>
      </c>
      <c r="V10" s="43">
        <v>0</v>
      </c>
      <c r="W10" s="43">
        <v>0</v>
      </c>
      <c r="X10" s="13">
        <v>2</v>
      </c>
      <c r="Y10" s="13">
        <v>2</v>
      </c>
      <c r="Z10" s="13">
        <v>2</v>
      </c>
      <c r="AA10" s="13">
        <v>2</v>
      </c>
      <c r="AB10" s="13">
        <v>2</v>
      </c>
      <c r="AC10" s="13">
        <v>2</v>
      </c>
      <c r="AD10" s="13">
        <v>2</v>
      </c>
      <c r="AE10" s="13">
        <v>2</v>
      </c>
      <c r="AF10" s="13">
        <v>2</v>
      </c>
      <c r="AG10" s="13">
        <v>2</v>
      </c>
      <c r="AH10" s="12">
        <v>2</v>
      </c>
      <c r="AI10" s="12">
        <v>2</v>
      </c>
      <c r="AJ10" s="12">
        <v>2</v>
      </c>
      <c r="AK10" s="12">
        <v>2</v>
      </c>
      <c r="AL10" s="13">
        <v>2</v>
      </c>
      <c r="AM10" s="12">
        <v>2</v>
      </c>
      <c r="AN10" s="12">
        <v>2</v>
      </c>
      <c r="AO10" s="12">
        <v>2</v>
      </c>
      <c r="AP10" s="12">
        <v>2</v>
      </c>
      <c r="AQ10" s="12">
        <v>2</v>
      </c>
      <c r="AR10" s="12">
        <v>2</v>
      </c>
      <c r="AS10" s="12">
        <v>2</v>
      </c>
      <c r="AT10" s="12">
        <v>2</v>
      </c>
      <c r="AU10" s="44" t="s">
        <v>122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88">
        <f t="shared" si="3"/>
        <v>78</v>
      </c>
    </row>
    <row r="11" spans="1:57" x14ac:dyDescent="0.2">
      <c r="A11" s="178"/>
      <c r="B11" s="159"/>
      <c r="C11" s="157"/>
      <c r="D11" s="2" t="s">
        <v>18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42" t="s">
        <v>122</v>
      </c>
      <c r="V11" s="43">
        <v>0</v>
      </c>
      <c r="W11" s="43">
        <v>0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1</v>
      </c>
      <c r="AK11" s="13">
        <v>1</v>
      </c>
      <c r="AL11" s="13">
        <v>1</v>
      </c>
      <c r="AM11" s="13">
        <v>1</v>
      </c>
      <c r="AN11" s="13">
        <v>1</v>
      </c>
      <c r="AO11" s="13">
        <v>1</v>
      </c>
      <c r="AP11" s="13">
        <v>1</v>
      </c>
      <c r="AQ11" s="13">
        <v>1</v>
      </c>
      <c r="AR11" s="13">
        <v>1</v>
      </c>
      <c r="AS11" s="13">
        <v>1</v>
      </c>
      <c r="AT11" s="13">
        <v>1</v>
      </c>
      <c r="AU11" s="44" t="s">
        <v>122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88">
        <f t="shared" si="3"/>
        <v>39</v>
      </c>
    </row>
    <row r="12" spans="1:57" x14ac:dyDescent="0.2">
      <c r="A12" s="178"/>
      <c r="B12" s="158" t="s">
        <v>147</v>
      </c>
      <c r="C12" s="158" t="s">
        <v>169</v>
      </c>
      <c r="D12" s="2" t="s">
        <v>17</v>
      </c>
      <c r="E12" s="12">
        <v>3</v>
      </c>
      <c r="F12" s="12">
        <v>3</v>
      </c>
      <c r="G12" s="12">
        <v>3</v>
      </c>
      <c r="H12" s="12">
        <v>3</v>
      </c>
      <c r="I12" s="12">
        <v>3</v>
      </c>
      <c r="J12" s="12">
        <v>3</v>
      </c>
      <c r="K12" s="12">
        <v>3</v>
      </c>
      <c r="L12" s="12">
        <v>3</v>
      </c>
      <c r="M12" s="12">
        <v>3</v>
      </c>
      <c r="N12" s="12">
        <v>3</v>
      </c>
      <c r="O12" s="12">
        <v>3</v>
      </c>
      <c r="P12" s="12">
        <v>3</v>
      </c>
      <c r="Q12" s="12">
        <v>3</v>
      </c>
      <c r="R12" s="12">
        <v>3</v>
      </c>
      <c r="S12" s="12">
        <v>3</v>
      </c>
      <c r="T12" s="12">
        <v>3</v>
      </c>
      <c r="U12" s="42" t="s">
        <v>122</v>
      </c>
      <c r="V12" s="43">
        <v>0</v>
      </c>
      <c r="W12" s="43">
        <v>0</v>
      </c>
      <c r="X12" s="13">
        <v>3</v>
      </c>
      <c r="Y12" s="13">
        <v>3</v>
      </c>
      <c r="Z12" s="13">
        <v>3</v>
      </c>
      <c r="AA12" s="13">
        <v>3</v>
      </c>
      <c r="AB12" s="13">
        <v>3</v>
      </c>
      <c r="AC12" s="13">
        <v>3</v>
      </c>
      <c r="AD12" s="13">
        <v>3</v>
      </c>
      <c r="AE12" s="13">
        <v>3</v>
      </c>
      <c r="AF12" s="13">
        <v>3</v>
      </c>
      <c r="AG12" s="13">
        <v>3</v>
      </c>
      <c r="AH12" s="13">
        <v>3</v>
      </c>
      <c r="AI12" s="13">
        <v>3</v>
      </c>
      <c r="AJ12" s="13">
        <v>3</v>
      </c>
      <c r="AK12" s="13">
        <v>3</v>
      </c>
      <c r="AL12" s="13">
        <v>3</v>
      </c>
      <c r="AM12" s="13">
        <v>3</v>
      </c>
      <c r="AN12" s="13">
        <v>3</v>
      </c>
      <c r="AO12" s="13">
        <v>3</v>
      </c>
      <c r="AP12" s="13">
        <v>3</v>
      </c>
      <c r="AQ12" s="13">
        <v>3</v>
      </c>
      <c r="AR12" s="13">
        <v>3</v>
      </c>
      <c r="AS12" s="13">
        <v>3</v>
      </c>
      <c r="AT12" s="13">
        <v>3</v>
      </c>
      <c r="AU12" s="44" t="s">
        <v>122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88">
        <f t="shared" si="3"/>
        <v>117</v>
      </c>
    </row>
    <row r="13" spans="1:57" x14ac:dyDescent="0.2">
      <c r="A13" s="178"/>
      <c r="B13" s="159"/>
      <c r="C13" s="159"/>
      <c r="D13" s="2" t="s">
        <v>18</v>
      </c>
      <c r="E13" s="12">
        <v>1.5</v>
      </c>
      <c r="F13" s="12">
        <v>1.5</v>
      </c>
      <c r="G13" s="12">
        <v>1.5</v>
      </c>
      <c r="H13" s="12">
        <v>1.5</v>
      </c>
      <c r="I13" s="12">
        <v>1.5</v>
      </c>
      <c r="J13" s="12">
        <v>1.5</v>
      </c>
      <c r="K13" s="12">
        <v>1.5</v>
      </c>
      <c r="L13" s="12">
        <v>1.5</v>
      </c>
      <c r="M13" s="12">
        <v>1.5</v>
      </c>
      <c r="N13" s="12">
        <v>1.5</v>
      </c>
      <c r="O13" s="12">
        <v>1.5</v>
      </c>
      <c r="P13" s="12">
        <v>1.5</v>
      </c>
      <c r="Q13" s="12">
        <v>1.5</v>
      </c>
      <c r="R13" s="12">
        <v>1.5</v>
      </c>
      <c r="S13" s="12">
        <v>1.5</v>
      </c>
      <c r="T13" s="12">
        <v>1.5</v>
      </c>
      <c r="U13" s="42" t="s">
        <v>122</v>
      </c>
      <c r="V13" s="43">
        <v>0</v>
      </c>
      <c r="W13" s="43">
        <v>0</v>
      </c>
      <c r="X13" s="13">
        <v>1.5</v>
      </c>
      <c r="Y13" s="13">
        <v>1.5</v>
      </c>
      <c r="Z13" s="13">
        <v>1.5</v>
      </c>
      <c r="AA13" s="13">
        <v>1.5</v>
      </c>
      <c r="AB13" s="13">
        <v>1.5</v>
      </c>
      <c r="AC13" s="13">
        <v>1.5</v>
      </c>
      <c r="AD13" s="13">
        <v>1.5</v>
      </c>
      <c r="AE13" s="13">
        <v>1.5</v>
      </c>
      <c r="AF13" s="13">
        <v>1.5</v>
      </c>
      <c r="AG13" s="13">
        <v>1.5</v>
      </c>
      <c r="AH13" s="13">
        <v>1.5</v>
      </c>
      <c r="AI13" s="13">
        <v>1.5</v>
      </c>
      <c r="AJ13" s="13">
        <v>1.5</v>
      </c>
      <c r="AK13" s="13">
        <v>1.5</v>
      </c>
      <c r="AL13" s="13">
        <v>1.5</v>
      </c>
      <c r="AM13" s="13">
        <v>1.5</v>
      </c>
      <c r="AN13" s="13">
        <v>1.5</v>
      </c>
      <c r="AO13" s="13">
        <v>1.5</v>
      </c>
      <c r="AP13" s="13">
        <v>1.5</v>
      </c>
      <c r="AQ13" s="13">
        <v>1.5</v>
      </c>
      <c r="AR13" s="13">
        <v>1.5</v>
      </c>
      <c r="AS13" s="13">
        <v>1.5</v>
      </c>
      <c r="AT13" s="13">
        <v>1.5</v>
      </c>
      <c r="AU13" s="44" t="s">
        <v>122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88">
        <f t="shared" si="3"/>
        <v>58.5</v>
      </c>
    </row>
    <row r="14" spans="1:57" x14ac:dyDescent="0.2">
      <c r="A14" s="178"/>
      <c r="B14" s="182" t="s">
        <v>148</v>
      </c>
      <c r="C14" s="177" t="s">
        <v>19</v>
      </c>
      <c r="D14" s="2" t="s">
        <v>17</v>
      </c>
      <c r="E14" s="12">
        <v>3</v>
      </c>
      <c r="F14" s="12">
        <v>3</v>
      </c>
      <c r="G14" s="12">
        <v>3</v>
      </c>
      <c r="H14" s="12">
        <v>3</v>
      </c>
      <c r="I14" s="12">
        <v>3</v>
      </c>
      <c r="J14" s="12">
        <v>3</v>
      </c>
      <c r="K14" s="12">
        <v>3</v>
      </c>
      <c r="L14" s="13">
        <v>3</v>
      </c>
      <c r="M14" s="13">
        <v>3</v>
      </c>
      <c r="N14" s="13">
        <v>3</v>
      </c>
      <c r="O14" s="13">
        <v>3</v>
      </c>
      <c r="P14" s="13">
        <v>3</v>
      </c>
      <c r="Q14" s="13">
        <v>3</v>
      </c>
      <c r="R14" s="13">
        <v>3</v>
      </c>
      <c r="S14" s="13">
        <v>3</v>
      </c>
      <c r="T14" s="13">
        <v>3</v>
      </c>
      <c r="U14" s="42" t="s">
        <v>122</v>
      </c>
      <c r="V14" s="43">
        <v>0</v>
      </c>
      <c r="W14" s="43">
        <v>0</v>
      </c>
      <c r="X14" s="13">
        <v>3</v>
      </c>
      <c r="Y14" s="13">
        <v>3</v>
      </c>
      <c r="Z14" s="13">
        <v>3</v>
      </c>
      <c r="AA14" s="13">
        <v>3</v>
      </c>
      <c r="AB14" s="13">
        <v>3</v>
      </c>
      <c r="AC14" s="13">
        <v>3</v>
      </c>
      <c r="AD14" s="13">
        <v>3</v>
      </c>
      <c r="AE14" s="13">
        <v>3</v>
      </c>
      <c r="AF14" s="13">
        <v>3</v>
      </c>
      <c r="AG14" s="13">
        <v>3</v>
      </c>
      <c r="AH14" s="12">
        <v>3</v>
      </c>
      <c r="AI14" s="12">
        <v>3</v>
      </c>
      <c r="AJ14" s="12">
        <v>3</v>
      </c>
      <c r="AK14" s="12">
        <v>3</v>
      </c>
      <c r="AL14" s="13">
        <v>3</v>
      </c>
      <c r="AM14" s="12">
        <v>3</v>
      </c>
      <c r="AN14" s="12">
        <v>3</v>
      </c>
      <c r="AO14" s="12">
        <v>3</v>
      </c>
      <c r="AP14" s="12">
        <v>3</v>
      </c>
      <c r="AQ14" s="12">
        <v>3</v>
      </c>
      <c r="AR14" s="12">
        <v>3</v>
      </c>
      <c r="AS14" s="12">
        <v>3</v>
      </c>
      <c r="AT14" s="12">
        <v>3</v>
      </c>
      <c r="AU14" s="44" t="s">
        <v>122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88">
        <f t="shared" si="3"/>
        <v>117</v>
      </c>
    </row>
    <row r="15" spans="1:57" x14ac:dyDescent="0.2">
      <c r="A15" s="178"/>
      <c r="B15" s="183"/>
      <c r="C15" s="177"/>
      <c r="D15" s="2" t="s">
        <v>18</v>
      </c>
      <c r="E15" s="19">
        <v>1.5</v>
      </c>
      <c r="F15" s="19">
        <v>1.5</v>
      </c>
      <c r="G15" s="19">
        <v>1.5</v>
      </c>
      <c r="H15" s="19">
        <v>1.5</v>
      </c>
      <c r="I15" s="19">
        <v>1.5</v>
      </c>
      <c r="J15" s="19">
        <v>1.5</v>
      </c>
      <c r="K15" s="19">
        <v>1.5</v>
      </c>
      <c r="L15" s="19">
        <v>1.5</v>
      </c>
      <c r="M15" s="19">
        <v>1.5</v>
      </c>
      <c r="N15" s="19">
        <v>1.5</v>
      </c>
      <c r="O15" s="19">
        <v>1.5</v>
      </c>
      <c r="P15" s="19">
        <v>1.5</v>
      </c>
      <c r="Q15" s="19">
        <v>1.5</v>
      </c>
      <c r="R15" s="19">
        <v>1.5</v>
      </c>
      <c r="S15" s="19">
        <v>1.5</v>
      </c>
      <c r="T15" s="19">
        <v>1.5</v>
      </c>
      <c r="U15" s="42" t="s">
        <v>122</v>
      </c>
      <c r="V15" s="43">
        <v>0</v>
      </c>
      <c r="W15" s="43">
        <v>0</v>
      </c>
      <c r="X15" s="20">
        <v>1.5</v>
      </c>
      <c r="Y15" s="20">
        <v>1.5</v>
      </c>
      <c r="Z15" s="20">
        <v>1.5</v>
      </c>
      <c r="AA15" s="20">
        <v>1.5</v>
      </c>
      <c r="AB15" s="20">
        <v>1.5</v>
      </c>
      <c r="AC15" s="20">
        <v>1.5</v>
      </c>
      <c r="AD15" s="20">
        <v>1.5</v>
      </c>
      <c r="AE15" s="20">
        <v>1.5</v>
      </c>
      <c r="AF15" s="20">
        <v>1.5</v>
      </c>
      <c r="AG15" s="20">
        <v>1.5</v>
      </c>
      <c r="AH15" s="20">
        <v>1.5</v>
      </c>
      <c r="AI15" s="20">
        <v>1.5</v>
      </c>
      <c r="AJ15" s="20">
        <v>1.5</v>
      </c>
      <c r="AK15" s="20">
        <v>1.5</v>
      </c>
      <c r="AL15" s="20">
        <v>1.5</v>
      </c>
      <c r="AM15" s="20">
        <v>1.5</v>
      </c>
      <c r="AN15" s="20">
        <v>1.5</v>
      </c>
      <c r="AO15" s="20">
        <v>1.5</v>
      </c>
      <c r="AP15" s="20">
        <v>1.5</v>
      </c>
      <c r="AQ15" s="20">
        <v>1.5</v>
      </c>
      <c r="AR15" s="20">
        <v>1.5</v>
      </c>
      <c r="AS15" s="20">
        <v>1.5</v>
      </c>
      <c r="AT15" s="20">
        <v>1.5</v>
      </c>
      <c r="AU15" s="44" t="s">
        <v>122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88">
        <f t="shared" si="3"/>
        <v>58.5</v>
      </c>
    </row>
    <row r="16" spans="1:57" x14ac:dyDescent="0.2">
      <c r="A16" s="178"/>
      <c r="B16" s="158" t="s">
        <v>149</v>
      </c>
      <c r="C16" s="157" t="s">
        <v>23</v>
      </c>
      <c r="D16" s="2" t="s">
        <v>17</v>
      </c>
      <c r="E16" s="12">
        <v>3</v>
      </c>
      <c r="F16" s="12">
        <v>3</v>
      </c>
      <c r="G16" s="12">
        <v>3</v>
      </c>
      <c r="H16" s="12">
        <v>3</v>
      </c>
      <c r="I16" s="12">
        <v>3</v>
      </c>
      <c r="J16" s="12">
        <v>3</v>
      </c>
      <c r="K16" s="12">
        <v>3</v>
      </c>
      <c r="L16" s="12">
        <v>3</v>
      </c>
      <c r="M16" s="12">
        <v>3</v>
      </c>
      <c r="N16" s="12">
        <v>3</v>
      </c>
      <c r="O16" s="12">
        <v>3</v>
      </c>
      <c r="P16" s="12">
        <v>3</v>
      </c>
      <c r="Q16" s="117">
        <v>2</v>
      </c>
      <c r="R16" s="117">
        <v>2</v>
      </c>
      <c r="S16" s="12">
        <v>3</v>
      </c>
      <c r="T16" s="12">
        <v>3</v>
      </c>
      <c r="U16" s="42" t="s">
        <v>122</v>
      </c>
      <c r="V16" s="43">
        <v>0</v>
      </c>
      <c r="W16" s="43">
        <v>0</v>
      </c>
      <c r="X16" s="13">
        <v>2</v>
      </c>
      <c r="Y16" s="13">
        <v>2</v>
      </c>
      <c r="Z16" s="13">
        <v>2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13">
        <v>2</v>
      </c>
      <c r="AG16" s="13">
        <v>2</v>
      </c>
      <c r="AH16" s="13">
        <v>2</v>
      </c>
      <c r="AI16" s="13">
        <v>2</v>
      </c>
      <c r="AJ16" s="13">
        <v>2</v>
      </c>
      <c r="AK16" s="13">
        <v>2</v>
      </c>
      <c r="AL16" s="13">
        <v>2</v>
      </c>
      <c r="AM16" s="13">
        <v>2</v>
      </c>
      <c r="AN16" s="13">
        <v>2</v>
      </c>
      <c r="AO16" s="13">
        <v>2</v>
      </c>
      <c r="AP16" s="13">
        <v>2</v>
      </c>
      <c r="AQ16" s="13">
        <v>2</v>
      </c>
      <c r="AR16" s="13">
        <v>2</v>
      </c>
      <c r="AS16" s="13">
        <v>2</v>
      </c>
      <c r="AT16" s="13">
        <v>2</v>
      </c>
      <c r="AU16" s="44" t="s">
        <v>122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88">
        <f t="shared" si="3"/>
        <v>92</v>
      </c>
    </row>
    <row r="17" spans="1:57" x14ac:dyDescent="0.2">
      <c r="A17" s="178"/>
      <c r="B17" s="159"/>
      <c r="C17" s="157"/>
      <c r="D17" s="2" t="s">
        <v>18</v>
      </c>
      <c r="E17" s="12">
        <v>1.5</v>
      </c>
      <c r="F17" s="12">
        <v>1.5</v>
      </c>
      <c r="G17" s="12">
        <v>1.5</v>
      </c>
      <c r="H17" s="12">
        <v>1.5</v>
      </c>
      <c r="I17" s="12">
        <v>1.5</v>
      </c>
      <c r="J17" s="12">
        <v>1.5</v>
      </c>
      <c r="K17" s="12">
        <v>1.5</v>
      </c>
      <c r="L17" s="12">
        <v>1.5</v>
      </c>
      <c r="M17" s="12">
        <v>1.5</v>
      </c>
      <c r="N17" s="12">
        <v>1.5</v>
      </c>
      <c r="O17" s="12">
        <v>1.5</v>
      </c>
      <c r="P17" s="12">
        <v>1.5</v>
      </c>
      <c r="Q17" s="12">
        <v>1</v>
      </c>
      <c r="R17" s="12">
        <v>1</v>
      </c>
      <c r="S17" s="12">
        <v>1.5</v>
      </c>
      <c r="T17" s="12">
        <v>1.5</v>
      </c>
      <c r="U17" s="42" t="s">
        <v>122</v>
      </c>
      <c r="V17" s="43">
        <v>0</v>
      </c>
      <c r="W17" s="43">
        <v>0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>
        <v>1</v>
      </c>
      <c r="AE17" s="20">
        <v>1</v>
      </c>
      <c r="AF17" s="20">
        <v>1</v>
      </c>
      <c r="AG17" s="20">
        <v>1</v>
      </c>
      <c r="AH17" s="20">
        <v>1</v>
      </c>
      <c r="AI17" s="20">
        <v>1</v>
      </c>
      <c r="AJ17" s="20">
        <v>1</v>
      </c>
      <c r="AK17" s="20">
        <v>1</v>
      </c>
      <c r="AL17" s="20">
        <v>1</v>
      </c>
      <c r="AM17" s="20">
        <v>1</v>
      </c>
      <c r="AN17" s="20">
        <v>1</v>
      </c>
      <c r="AO17" s="20">
        <v>1</v>
      </c>
      <c r="AP17" s="20">
        <v>1</v>
      </c>
      <c r="AQ17" s="20">
        <v>1</v>
      </c>
      <c r="AR17" s="20">
        <v>1</v>
      </c>
      <c r="AS17" s="20">
        <v>1</v>
      </c>
      <c r="AT17" s="20">
        <v>1</v>
      </c>
      <c r="AU17" s="44" t="s">
        <v>122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88">
        <f t="shared" si="3"/>
        <v>46</v>
      </c>
    </row>
    <row r="18" spans="1:57" x14ac:dyDescent="0.2">
      <c r="A18" s="178"/>
      <c r="B18" s="158" t="s">
        <v>150</v>
      </c>
      <c r="C18" s="157" t="s">
        <v>20</v>
      </c>
      <c r="D18" s="2" t="s">
        <v>17</v>
      </c>
      <c r="E18" s="12">
        <v>3</v>
      </c>
      <c r="F18" s="12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13">
        <v>3</v>
      </c>
      <c r="M18" s="13">
        <v>3</v>
      </c>
      <c r="N18" s="13">
        <v>3</v>
      </c>
      <c r="O18" s="13">
        <v>3</v>
      </c>
      <c r="P18" s="13">
        <v>3</v>
      </c>
      <c r="Q18" s="13">
        <v>3</v>
      </c>
      <c r="R18" s="13">
        <v>3</v>
      </c>
      <c r="S18" s="13">
        <v>3</v>
      </c>
      <c r="T18" s="13">
        <v>3</v>
      </c>
      <c r="U18" s="42" t="s">
        <v>122</v>
      </c>
      <c r="V18" s="43">
        <v>0</v>
      </c>
      <c r="W18" s="43">
        <v>0</v>
      </c>
      <c r="X18" s="13">
        <v>3</v>
      </c>
      <c r="Y18" s="13">
        <v>3</v>
      </c>
      <c r="Z18" s="13">
        <v>3</v>
      </c>
      <c r="AA18" s="13">
        <v>3</v>
      </c>
      <c r="AB18" s="13">
        <v>3</v>
      </c>
      <c r="AC18" s="13">
        <v>3</v>
      </c>
      <c r="AD18" s="13">
        <v>3</v>
      </c>
      <c r="AE18" s="13">
        <v>3</v>
      </c>
      <c r="AF18" s="13">
        <v>3</v>
      </c>
      <c r="AG18" s="13">
        <v>3</v>
      </c>
      <c r="AH18" s="12">
        <v>3</v>
      </c>
      <c r="AI18" s="12">
        <v>3</v>
      </c>
      <c r="AJ18" s="12">
        <v>3</v>
      </c>
      <c r="AK18" s="12">
        <v>3</v>
      </c>
      <c r="AL18" s="13">
        <v>3</v>
      </c>
      <c r="AM18" s="12">
        <v>3</v>
      </c>
      <c r="AN18" s="117">
        <v>4</v>
      </c>
      <c r="AO18" s="12">
        <v>3</v>
      </c>
      <c r="AP18" s="12">
        <v>3</v>
      </c>
      <c r="AQ18" s="12">
        <v>3</v>
      </c>
      <c r="AR18" s="117">
        <v>4</v>
      </c>
      <c r="AS18" s="117">
        <v>4</v>
      </c>
      <c r="AT18" s="12">
        <v>3</v>
      </c>
      <c r="AU18" s="44" t="s">
        <v>122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88">
        <f t="shared" si="3"/>
        <v>120</v>
      </c>
    </row>
    <row r="19" spans="1:57" x14ac:dyDescent="0.2">
      <c r="A19" s="178"/>
      <c r="B19" s="159"/>
      <c r="C19" s="157"/>
      <c r="D19" s="2" t="s">
        <v>18</v>
      </c>
      <c r="E19" s="19">
        <v>1.5</v>
      </c>
      <c r="F19" s="19">
        <v>1.5</v>
      </c>
      <c r="G19" s="19">
        <v>1.5</v>
      </c>
      <c r="H19" s="19">
        <v>1.5</v>
      </c>
      <c r="I19" s="19">
        <v>1.5</v>
      </c>
      <c r="J19" s="19">
        <v>1.5</v>
      </c>
      <c r="K19" s="19">
        <v>1.5</v>
      </c>
      <c r="L19" s="19">
        <v>1.5</v>
      </c>
      <c r="M19" s="19">
        <v>1.5</v>
      </c>
      <c r="N19" s="19">
        <v>1.5</v>
      </c>
      <c r="O19" s="19">
        <v>1.5</v>
      </c>
      <c r="P19" s="19">
        <v>1.5</v>
      </c>
      <c r="Q19" s="19">
        <v>1.5</v>
      </c>
      <c r="R19" s="19">
        <v>1.5</v>
      </c>
      <c r="S19" s="19">
        <v>1.5</v>
      </c>
      <c r="T19" s="19">
        <v>1.5</v>
      </c>
      <c r="U19" s="42" t="s">
        <v>122</v>
      </c>
      <c r="V19" s="43">
        <v>0</v>
      </c>
      <c r="W19" s="43">
        <v>0</v>
      </c>
      <c r="X19" s="20">
        <v>1.5</v>
      </c>
      <c r="Y19" s="20">
        <v>1.5</v>
      </c>
      <c r="Z19" s="20">
        <v>1.5</v>
      </c>
      <c r="AA19" s="20">
        <v>1.5</v>
      </c>
      <c r="AB19" s="20">
        <v>1.5</v>
      </c>
      <c r="AC19" s="20">
        <v>1.5</v>
      </c>
      <c r="AD19" s="20">
        <v>1.5</v>
      </c>
      <c r="AE19" s="20">
        <v>1.5</v>
      </c>
      <c r="AF19" s="20">
        <v>1.5</v>
      </c>
      <c r="AG19" s="20">
        <v>1.5</v>
      </c>
      <c r="AH19" s="20">
        <v>1.5</v>
      </c>
      <c r="AI19" s="20">
        <v>1.5</v>
      </c>
      <c r="AJ19" s="20">
        <v>1.5</v>
      </c>
      <c r="AK19" s="20">
        <v>1.5</v>
      </c>
      <c r="AL19" s="20">
        <v>1.5</v>
      </c>
      <c r="AM19" s="20">
        <v>1.5</v>
      </c>
      <c r="AN19" s="20">
        <v>2</v>
      </c>
      <c r="AO19" s="20">
        <v>1.5</v>
      </c>
      <c r="AP19" s="20">
        <v>1.5</v>
      </c>
      <c r="AQ19" s="20">
        <v>1.5</v>
      </c>
      <c r="AR19" s="20">
        <v>2</v>
      </c>
      <c r="AS19" s="20">
        <v>2</v>
      </c>
      <c r="AT19" s="20">
        <v>1.5</v>
      </c>
      <c r="AU19" s="44" t="s">
        <v>122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88">
        <f t="shared" si="3"/>
        <v>60</v>
      </c>
    </row>
    <row r="20" spans="1:57" ht="12.75" customHeight="1" x14ac:dyDescent="0.2">
      <c r="A20" s="178"/>
      <c r="B20" s="158" t="s">
        <v>151</v>
      </c>
      <c r="C20" s="157" t="s">
        <v>21</v>
      </c>
      <c r="D20" s="2" t="s">
        <v>17</v>
      </c>
      <c r="E20" s="12">
        <v>3</v>
      </c>
      <c r="F20" s="12">
        <v>3</v>
      </c>
      <c r="G20" s="12">
        <v>3</v>
      </c>
      <c r="H20" s="12">
        <v>3</v>
      </c>
      <c r="I20" s="12">
        <v>3</v>
      </c>
      <c r="J20" s="12">
        <v>3</v>
      </c>
      <c r="K20" s="12">
        <v>3</v>
      </c>
      <c r="L20" s="13">
        <v>3</v>
      </c>
      <c r="M20" s="13">
        <v>3</v>
      </c>
      <c r="N20" s="13">
        <v>3</v>
      </c>
      <c r="O20" s="13">
        <v>3</v>
      </c>
      <c r="P20" s="13">
        <v>3</v>
      </c>
      <c r="Q20" s="13">
        <v>3</v>
      </c>
      <c r="R20" s="13">
        <v>3</v>
      </c>
      <c r="S20" s="13">
        <v>3</v>
      </c>
      <c r="T20" s="13">
        <v>3</v>
      </c>
      <c r="U20" s="42" t="s">
        <v>122</v>
      </c>
      <c r="V20" s="43">
        <v>0</v>
      </c>
      <c r="W20" s="43">
        <v>0</v>
      </c>
      <c r="X20" s="13">
        <v>3</v>
      </c>
      <c r="Y20" s="13">
        <v>3</v>
      </c>
      <c r="Z20" s="13">
        <v>3</v>
      </c>
      <c r="AA20" s="13">
        <v>3</v>
      </c>
      <c r="AB20" s="13">
        <v>3</v>
      </c>
      <c r="AC20" s="13">
        <v>3</v>
      </c>
      <c r="AD20" s="13">
        <v>3</v>
      </c>
      <c r="AE20" s="13">
        <v>3</v>
      </c>
      <c r="AF20" s="13">
        <v>3</v>
      </c>
      <c r="AG20" s="13">
        <v>3</v>
      </c>
      <c r="AH20" s="12">
        <v>3</v>
      </c>
      <c r="AI20" s="12">
        <v>3</v>
      </c>
      <c r="AJ20" s="12">
        <v>3</v>
      </c>
      <c r="AK20" s="12">
        <v>3</v>
      </c>
      <c r="AL20" s="13">
        <v>3</v>
      </c>
      <c r="AM20" s="12">
        <v>3</v>
      </c>
      <c r="AN20" s="12">
        <v>3</v>
      </c>
      <c r="AO20" s="12">
        <v>3</v>
      </c>
      <c r="AP20" s="12">
        <v>3</v>
      </c>
      <c r="AQ20" s="12">
        <v>3</v>
      </c>
      <c r="AR20" s="12">
        <v>3</v>
      </c>
      <c r="AS20" s="12">
        <v>3</v>
      </c>
      <c r="AT20" s="12">
        <v>3</v>
      </c>
      <c r="AU20" s="44" t="s">
        <v>122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88">
        <f t="shared" si="3"/>
        <v>117</v>
      </c>
    </row>
    <row r="21" spans="1:57" x14ac:dyDescent="0.2">
      <c r="A21" s="178"/>
      <c r="B21" s="159"/>
      <c r="C21" s="157"/>
      <c r="D21" s="2" t="s">
        <v>18</v>
      </c>
      <c r="E21" s="19">
        <v>1.5</v>
      </c>
      <c r="F21" s="19">
        <v>1.5</v>
      </c>
      <c r="G21" s="19">
        <v>1.5</v>
      </c>
      <c r="H21" s="19">
        <v>1.5</v>
      </c>
      <c r="I21" s="19">
        <v>1.5</v>
      </c>
      <c r="J21" s="19">
        <v>1.5</v>
      </c>
      <c r="K21" s="19">
        <v>1.5</v>
      </c>
      <c r="L21" s="19">
        <v>1.5</v>
      </c>
      <c r="M21" s="19">
        <v>1.5</v>
      </c>
      <c r="N21" s="19">
        <v>1.5</v>
      </c>
      <c r="O21" s="19">
        <v>1.5</v>
      </c>
      <c r="P21" s="19">
        <v>1.5</v>
      </c>
      <c r="Q21" s="19">
        <v>1.5</v>
      </c>
      <c r="R21" s="19">
        <v>1.5</v>
      </c>
      <c r="S21" s="19">
        <v>1.5</v>
      </c>
      <c r="T21" s="19">
        <v>1.5</v>
      </c>
      <c r="U21" s="42" t="s">
        <v>122</v>
      </c>
      <c r="V21" s="43">
        <v>0</v>
      </c>
      <c r="W21" s="43">
        <v>0</v>
      </c>
      <c r="X21" s="20">
        <v>1.5</v>
      </c>
      <c r="Y21" s="20">
        <v>1.5</v>
      </c>
      <c r="Z21" s="20">
        <v>1.5</v>
      </c>
      <c r="AA21" s="20">
        <v>1.5</v>
      </c>
      <c r="AB21" s="20">
        <v>1.5</v>
      </c>
      <c r="AC21" s="20">
        <v>1.5</v>
      </c>
      <c r="AD21" s="20">
        <v>1.5</v>
      </c>
      <c r="AE21" s="20">
        <v>1.5</v>
      </c>
      <c r="AF21" s="20">
        <v>1.5</v>
      </c>
      <c r="AG21" s="20">
        <v>1.5</v>
      </c>
      <c r="AH21" s="20">
        <v>1.5</v>
      </c>
      <c r="AI21" s="20">
        <v>1.5</v>
      </c>
      <c r="AJ21" s="20">
        <v>1.5</v>
      </c>
      <c r="AK21" s="20">
        <v>1.5</v>
      </c>
      <c r="AL21" s="20">
        <v>1.5</v>
      </c>
      <c r="AM21" s="20">
        <v>1.5</v>
      </c>
      <c r="AN21" s="20">
        <v>1.5</v>
      </c>
      <c r="AO21" s="20">
        <v>1.5</v>
      </c>
      <c r="AP21" s="20">
        <v>1.5</v>
      </c>
      <c r="AQ21" s="20">
        <v>1.5</v>
      </c>
      <c r="AR21" s="20">
        <v>1.5</v>
      </c>
      <c r="AS21" s="20">
        <v>1.5</v>
      </c>
      <c r="AT21" s="20">
        <v>1.5</v>
      </c>
      <c r="AU21" s="44" t="s">
        <v>122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88">
        <f t="shared" si="3"/>
        <v>58.5</v>
      </c>
    </row>
    <row r="22" spans="1:57" x14ac:dyDescent="0.2">
      <c r="A22" s="178"/>
      <c r="B22" s="157" t="s">
        <v>152</v>
      </c>
      <c r="C22" s="158" t="s">
        <v>22</v>
      </c>
      <c r="D22" s="2" t="s">
        <v>17</v>
      </c>
      <c r="E22" s="12">
        <v>3</v>
      </c>
      <c r="F22" s="12">
        <v>3</v>
      </c>
      <c r="G22" s="12">
        <v>3</v>
      </c>
      <c r="H22" s="12">
        <v>3</v>
      </c>
      <c r="I22" s="12">
        <v>3</v>
      </c>
      <c r="J22" s="12">
        <v>3</v>
      </c>
      <c r="K22" s="12">
        <v>3</v>
      </c>
      <c r="L22" s="12">
        <v>3</v>
      </c>
      <c r="M22" s="12">
        <v>3</v>
      </c>
      <c r="N22" s="12">
        <v>3</v>
      </c>
      <c r="O22" s="12">
        <v>3</v>
      </c>
      <c r="P22" s="12">
        <v>3</v>
      </c>
      <c r="Q22" s="12">
        <v>3</v>
      </c>
      <c r="R22" s="12">
        <v>3</v>
      </c>
      <c r="S22" s="12">
        <v>3</v>
      </c>
      <c r="T22" s="118">
        <v>2</v>
      </c>
      <c r="U22" s="42" t="s">
        <v>122</v>
      </c>
      <c r="V22" s="43">
        <v>0</v>
      </c>
      <c r="W22" s="43">
        <v>0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13">
        <v>1</v>
      </c>
      <c r="AE22" s="13">
        <v>1</v>
      </c>
      <c r="AF22" s="13">
        <v>1</v>
      </c>
      <c r="AG22" s="13">
        <v>1</v>
      </c>
      <c r="AH22" s="13">
        <v>1</v>
      </c>
      <c r="AI22" s="13">
        <v>1</v>
      </c>
      <c r="AJ22" s="13">
        <v>1</v>
      </c>
      <c r="AK22" s="13">
        <v>1</v>
      </c>
      <c r="AL22" s="13">
        <v>1</v>
      </c>
      <c r="AM22" s="13">
        <v>1</v>
      </c>
      <c r="AN22" s="13">
        <v>1</v>
      </c>
      <c r="AO22" s="13">
        <v>1</v>
      </c>
      <c r="AP22" s="13">
        <v>1</v>
      </c>
      <c r="AQ22" s="13">
        <v>1</v>
      </c>
      <c r="AR22" s="13">
        <v>1</v>
      </c>
      <c r="AS22" s="13">
        <v>1</v>
      </c>
      <c r="AT22" s="13">
        <v>1</v>
      </c>
      <c r="AU22" s="44" t="s">
        <v>122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88">
        <f t="shared" si="3"/>
        <v>70</v>
      </c>
    </row>
    <row r="23" spans="1:57" x14ac:dyDescent="0.2">
      <c r="A23" s="178"/>
      <c r="B23" s="157"/>
      <c r="C23" s="159"/>
      <c r="D23" s="2" t="s">
        <v>18</v>
      </c>
      <c r="E23" s="19">
        <v>1.5</v>
      </c>
      <c r="F23" s="19">
        <v>1.5</v>
      </c>
      <c r="G23" s="19">
        <v>1.5</v>
      </c>
      <c r="H23" s="19">
        <v>1.5</v>
      </c>
      <c r="I23" s="19">
        <v>1.5</v>
      </c>
      <c r="J23" s="19">
        <v>1.5</v>
      </c>
      <c r="K23" s="19">
        <v>1.5</v>
      </c>
      <c r="L23" s="19">
        <v>1.5</v>
      </c>
      <c r="M23" s="19">
        <v>1.5</v>
      </c>
      <c r="N23" s="19">
        <v>1.5</v>
      </c>
      <c r="O23" s="19">
        <v>1.5</v>
      </c>
      <c r="P23" s="19">
        <v>1.5</v>
      </c>
      <c r="Q23" s="19">
        <v>1.5</v>
      </c>
      <c r="R23" s="19">
        <v>1.5</v>
      </c>
      <c r="S23" s="19">
        <v>1.5</v>
      </c>
      <c r="T23" s="19">
        <v>1</v>
      </c>
      <c r="U23" s="42" t="s">
        <v>122</v>
      </c>
      <c r="V23" s="43">
        <v>0</v>
      </c>
      <c r="W23" s="43">
        <v>0</v>
      </c>
      <c r="X23" s="20">
        <v>0.5</v>
      </c>
      <c r="Y23" s="20">
        <v>0.5</v>
      </c>
      <c r="Z23" s="20">
        <v>0.5</v>
      </c>
      <c r="AA23" s="20">
        <v>0.5</v>
      </c>
      <c r="AB23" s="20">
        <v>0.5</v>
      </c>
      <c r="AC23" s="20">
        <v>0.5</v>
      </c>
      <c r="AD23" s="20">
        <v>0.5</v>
      </c>
      <c r="AE23" s="20">
        <v>0.5</v>
      </c>
      <c r="AF23" s="20">
        <v>0.5</v>
      </c>
      <c r="AG23" s="20">
        <v>0.5</v>
      </c>
      <c r="AH23" s="20">
        <v>0.5</v>
      </c>
      <c r="AI23" s="20">
        <v>0.5</v>
      </c>
      <c r="AJ23" s="20">
        <v>0.5</v>
      </c>
      <c r="AK23" s="20">
        <v>0.5</v>
      </c>
      <c r="AL23" s="20">
        <v>0.5</v>
      </c>
      <c r="AM23" s="20">
        <v>0.5</v>
      </c>
      <c r="AN23" s="20">
        <v>0.5</v>
      </c>
      <c r="AO23" s="20">
        <v>0.5</v>
      </c>
      <c r="AP23" s="20">
        <v>0.5</v>
      </c>
      <c r="AQ23" s="20">
        <v>0.5</v>
      </c>
      <c r="AR23" s="20">
        <v>0.5</v>
      </c>
      <c r="AS23" s="20">
        <v>0.5</v>
      </c>
      <c r="AT23" s="20">
        <v>0.5</v>
      </c>
      <c r="AU23" s="44" t="s">
        <v>122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88">
        <f t="shared" si="3"/>
        <v>35</v>
      </c>
    </row>
    <row r="24" spans="1:57" ht="12.75" customHeight="1" x14ac:dyDescent="0.2">
      <c r="A24" s="178"/>
      <c r="B24" s="157" t="s">
        <v>153</v>
      </c>
      <c r="C24" s="157" t="s">
        <v>24</v>
      </c>
      <c r="D24" s="2" t="s">
        <v>17</v>
      </c>
      <c r="E24" s="12">
        <v>3</v>
      </c>
      <c r="F24" s="12">
        <v>3</v>
      </c>
      <c r="G24" s="12">
        <v>3</v>
      </c>
      <c r="H24" s="12">
        <v>3</v>
      </c>
      <c r="I24" s="12">
        <v>3</v>
      </c>
      <c r="J24" s="12">
        <v>3</v>
      </c>
      <c r="K24" s="12">
        <v>3</v>
      </c>
      <c r="L24" s="12">
        <v>3</v>
      </c>
      <c r="M24" s="12">
        <v>3</v>
      </c>
      <c r="N24" s="12">
        <v>3</v>
      </c>
      <c r="O24" s="12">
        <v>3</v>
      </c>
      <c r="P24" s="12">
        <v>3</v>
      </c>
      <c r="Q24" s="12">
        <v>3</v>
      </c>
      <c r="R24" s="12">
        <v>3</v>
      </c>
      <c r="S24" s="12">
        <v>3</v>
      </c>
      <c r="T24" s="12">
        <v>3</v>
      </c>
      <c r="U24" s="42" t="s">
        <v>122</v>
      </c>
      <c r="V24" s="43">
        <v>0</v>
      </c>
      <c r="W24" s="43">
        <v>0</v>
      </c>
      <c r="X24" s="13">
        <v>2</v>
      </c>
      <c r="Y24" s="13">
        <v>2</v>
      </c>
      <c r="Z24" s="13">
        <v>2</v>
      </c>
      <c r="AA24" s="13">
        <v>2</v>
      </c>
      <c r="AB24" s="13">
        <v>2</v>
      </c>
      <c r="AC24" s="13">
        <v>2</v>
      </c>
      <c r="AD24" s="13">
        <v>2</v>
      </c>
      <c r="AE24" s="13">
        <v>2</v>
      </c>
      <c r="AF24" s="13">
        <v>2</v>
      </c>
      <c r="AG24" s="13">
        <v>2</v>
      </c>
      <c r="AH24" s="13">
        <v>2</v>
      </c>
      <c r="AI24" s="13">
        <v>2</v>
      </c>
      <c r="AJ24" s="13">
        <v>2</v>
      </c>
      <c r="AK24" s="13">
        <v>2</v>
      </c>
      <c r="AL24" s="13">
        <v>2</v>
      </c>
      <c r="AM24" s="13">
        <v>2</v>
      </c>
      <c r="AN24" s="13">
        <v>2</v>
      </c>
      <c r="AO24" s="62">
        <v>3</v>
      </c>
      <c r="AP24" s="62">
        <v>3</v>
      </c>
      <c r="AQ24" s="62">
        <v>3</v>
      </c>
      <c r="AR24" s="13">
        <v>2</v>
      </c>
      <c r="AS24" s="13">
        <v>2</v>
      </c>
      <c r="AT24" s="13">
        <v>2</v>
      </c>
      <c r="AU24" s="44" t="s">
        <v>122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88">
        <f t="shared" si="3"/>
        <v>97</v>
      </c>
    </row>
    <row r="25" spans="1:57" x14ac:dyDescent="0.2">
      <c r="A25" s="178"/>
      <c r="B25" s="157"/>
      <c r="C25" s="157"/>
      <c r="D25" s="2" t="s">
        <v>18</v>
      </c>
      <c r="E25" s="19">
        <v>1.5</v>
      </c>
      <c r="F25" s="19">
        <v>1.5</v>
      </c>
      <c r="G25" s="19">
        <v>1.5</v>
      </c>
      <c r="H25" s="19">
        <v>1.5</v>
      </c>
      <c r="I25" s="19">
        <v>1.5</v>
      </c>
      <c r="J25" s="19">
        <v>1.5</v>
      </c>
      <c r="K25" s="19">
        <v>1.5</v>
      </c>
      <c r="L25" s="19">
        <v>1.5</v>
      </c>
      <c r="M25" s="19">
        <v>1.5</v>
      </c>
      <c r="N25" s="19">
        <v>1.5</v>
      </c>
      <c r="O25" s="19">
        <v>1.5</v>
      </c>
      <c r="P25" s="19">
        <v>1.5</v>
      </c>
      <c r="Q25" s="19">
        <v>1.5</v>
      </c>
      <c r="R25" s="19">
        <v>1.5</v>
      </c>
      <c r="S25" s="19">
        <v>1.5</v>
      </c>
      <c r="T25" s="19">
        <v>1.5</v>
      </c>
      <c r="U25" s="42" t="s">
        <v>122</v>
      </c>
      <c r="V25" s="43">
        <v>0</v>
      </c>
      <c r="W25" s="43">
        <v>0</v>
      </c>
      <c r="X25" s="13">
        <v>1</v>
      </c>
      <c r="Y25" s="13">
        <v>1</v>
      </c>
      <c r="Z25" s="13">
        <v>1</v>
      </c>
      <c r="AA25" s="13">
        <v>1</v>
      </c>
      <c r="AB25" s="13">
        <v>1</v>
      </c>
      <c r="AC25" s="13">
        <v>1</v>
      </c>
      <c r="AD25" s="13">
        <v>1</v>
      </c>
      <c r="AE25" s="13">
        <v>1</v>
      </c>
      <c r="AF25" s="13">
        <v>1</v>
      </c>
      <c r="AG25" s="13">
        <v>1</v>
      </c>
      <c r="AH25" s="13">
        <v>1</v>
      </c>
      <c r="AI25" s="13">
        <v>1</v>
      </c>
      <c r="AJ25" s="13">
        <v>1</v>
      </c>
      <c r="AK25" s="13">
        <v>1</v>
      </c>
      <c r="AL25" s="13">
        <v>1</v>
      </c>
      <c r="AM25" s="13">
        <v>1</v>
      </c>
      <c r="AN25" s="13">
        <v>1</v>
      </c>
      <c r="AO25" s="20">
        <v>1.5</v>
      </c>
      <c r="AP25" s="20">
        <v>1.5</v>
      </c>
      <c r="AQ25" s="20">
        <v>1.5</v>
      </c>
      <c r="AR25" s="13">
        <v>1</v>
      </c>
      <c r="AS25" s="13">
        <v>1</v>
      </c>
      <c r="AT25" s="13">
        <v>1</v>
      </c>
      <c r="AU25" s="44" t="s">
        <v>122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88">
        <f t="shared" si="3"/>
        <v>48.5</v>
      </c>
    </row>
    <row r="26" spans="1:57" x14ac:dyDescent="0.2">
      <c r="A26" s="178"/>
      <c r="B26" s="157" t="s">
        <v>170</v>
      </c>
      <c r="C26" s="157" t="s">
        <v>154</v>
      </c>
      <c r="D26" s="2" t="s">
        <v>17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42" t="s">
        <v>122</v>
      </c>
      <c r="V26" s="43">
        <v>0</v>
      </c>
      <c r="W26" s="43">
        <v>0</v>
      </c>
      <c r="X26" s="13">
        <v>4</v>
      </c>
      <c r="Y26" s="13">
        <v>4</v>
      </c>
      <c r="Z26" s="13">
        <v>4</v>
      </c>
      <c r="AA26" s="13">
        <v>4</v>
      </c>
      <c r="AB26" s="13">
        <v>4</v>
      </c>
      <c r="AC26" s="13">
        <v>4</v>
      </c>
      <c r="AD26" s="13">
        <v>4</v>
      </c>
      <c r="AE26" s="13">
        <v>4</v>
      </c>
      <c r="AF26" s="13">
        <v>4</v>
      </c>
      <c r="AG26" s="13">
        <v>4</v>
      </c>
      <c r="AH26" s="13">
        <v>4</v>
      </c>
      <c r="AI26" s="13">
        <v>4</v>
      </c>
      <c r="AJ26" s="13">
        <v>4</v>
      </c>
      <c r="AK26" s="13">
        <v>4</v>
      </c>
      <c r="AL26" s="13">
        <v>4</v>
      </c>
      <c r="AM26" s="13">
        <v>4</v>
      </c>
      <c r="AN26" s="13">
        <v>4</v>
      </c>
      <c r="AO26" s="13">
        <v>4</v>
      </c>
      <c r="AP26" s="13">
        <v>4</v>
      </c>
      <c r="AQ26" s="13">
        <v>4</v>
      </c>
      <c r="AR26" s="13">
        <v>4</v>
      </c>
      <c r="AS26" s="13">
        <v>4</v>
      </c>
      <c r="AT26" s="13">
        <v>4</v>
      </c>
      <c r="AU26" s="44" t="s">
        <v>122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88">
        <f t="shared" si="3"/>
        <v>92</v>
      </c>
    </row>
    <row r="27" spans="1:57" x14ac:dyDescent="0.2">
      <c r="A27" s="178"/>
      <c r="B27" s="157"/>
      <c r="C27" s="157"/>
      <c r="D27" s="2" t="s">
        <v>18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42" t="s">
        <v>122</v>
      </c>
      <c r="V27" s="43">
        <v>0</v>
      </c>
      <c r="W27" s="43">
        <v>0</v>
      </c>
      <c r="X27" s="20">
        <v>2</v>
      </c>
      <c r="Y27" s="20">
        <v>2</v>
      </c>
      <c r="Z27" s="20">
        <v>2</v>
      </c>
      <c r="AA27" s="20">
        <v>2</v>
      </c>
      <c r="AB27" s="20">
        <v>2</v>
      </c>
      <c r="AC27" s="20">
        <v>2</v>
      </c>
      <c r="AD27" s="20">
        <v>2</v>
      </c>
      <c r="AE27" s="20">
        <v>2</v>
      </c>
      <c r="AF27" s="20">
        <v>2</v>
      </c>
      <c r="AG27" s="20">
        <v>2</v>
      </c>
      <c r="AH27" s="20">
        <v>2</v>
      </c>
      <c r="AI27" s="20">
        <v>2</v>
      </c>
      <c r="AJ27" s="20">
        <v>2</v>
      </c>
      <c r="AK27" s="20">
        <v>2</v>
      </c>
      <c r="AL27" s="20">
        <v>2</v>
      </c>
      <c r="AM27" s="20">
        <v>2</v>
      </c>
      <c r="AN27" s="20">
        <v>2</v>
      </c>
      <c r="AO27" s="20">
        <v>2</v>
      </c>
      <c r="AP27" s="20">
        <v>2</v>
      </c>
      <c r="AQ27" s="20">
        <v>2</v>
      </c>
      <c r="AR27" s="20">
        <v>2</v>
      </c>
      <c r="AS27" s="20">
        <v>2</v>
      </c>
      <c r="AT27" s="20">
        <v>2</v>
      </c>
      <c r="AU27" s="44" t="s">
        <v>122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88">
        <f t="shared" si="3"/>
        <v>46</v>
      </c>
    </row>
    <row r="28" spans="1:57" ht="12.75" customHeight="1" x14ac:dyDescent="0.2">
      <c r="A28" s="178"/>
      <c r="B28" s="158" t="s">
        <v>171</v>
      </c>
      <c r="C28" s="158" t="s">
        <v>155</v>
      </c>
      <c r="D28" s="2" t="s">
        <v>17</v>
      </c>
      <c r="E28" s="12">
        <v>3</v>
      </c>
      <c r="F28" s="12">
        <v>3</v>
      </c>
      <c r="G28" s="12">
        <v>3</v>
      </c>
      <c r="H28" s="12">
        <v>3</v>
      </c>
      <c r="I28" s="12">
        <v>3</v>
      </c>
      <c r="J28" s="12">
        <v>3</v>
      </c>
      <c r="K28" s="12">
        <v>3</v>
      </c>
      <c r="L28" s="12">
        <v>3</v>
      </c>
      <c r="M28" s="12">
        <v>3</v>
      </c>
      <c r="N28" s="12">
        <v>3</v>
      </c>
      <c r="O28" s="12">
        <v>3</v>
      </c>
      <c r="P28" s="12">
        <v>3</v>
      </c>
      <c r="Q28" s="12">
        <v>3</v>
      </c>
      <c r="R28" s="12">
        <v>3</v>
      </c>
      <c r="S28" s="12">
        <v>3</v>
      </c>
      <c r="T28" s="12">
        <v>3</v>
      </c>
      <c r="U28" s="42" t="s">
        <v>122</v>
      </c>
      <c r="V28" s="43">
        <v>0</v>
      </c>
      <c r="W28" s="43">
        <v>0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13">
        <v>1</v>
      </c>
      <c r="AE28" s="13">
        <v>1</v>
      </c>
      <c r="AF28" s="13">
        <v>1</v>
      </c>
      <c r="AG28" s="13">
        <v>1</v>
      </c>
      <c r="AH28" s="12">
        <v>1</v>
      </c>
      <c r="AI28" s="12">
        <v>1</v>
      </c>
      <c r="AJ28" s="12">
        <v>1</v>
      </c>
      <c r="AK28" s="12">
        <v>1</v>
      </c>
      <c r="AL28" s="13">
        <v>1</v>
      </c>
      <c r="AM28" s="12">
        <v>1</v>
      </c>
      <c r="AN28" s="12">
        <v>1</v>
      </c>
      <c r="AO28" s="12">
        <v>1</v>
      </c>
      <c r="AP28" s="12">
        <v>1</v>
      </c>
      <c r="AQ28" s="12">
        <v>1</v>
      </c>
      <c r="AR28" s="12">
        <v>1</v>
      </c>
      <c r="AS28" s="12">
        <v>1</v>
      </c>
      <c r="AT28" s="119">
        <v>2</v>
      </c>
      <c r="AU28" s="44" t="s">
        <v>122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88">
        <f t="shared" si="3"/>
        <v>72</v>
      </c>
    </row>
    <row r="29" spans="1:57" x14ac:dyDescent="0.2">
      <c r="A29" s="178"/>
      <c r="B29" s="159"/>
      <c r="C29" s="159"/>
      <c r="D29" s="2" t="s">
        <v>18</v>
      </c>
      <c r="E29" s="12">
        <v>1.5</v>
      </c>
      <c r="F29" s="12">
        <v>1.5</v>
      </c>
      <c r="G29" s="12">
        <v>1.5</v>
      </c>
      <c r="H29" s="12">
        <v>1.5</v>
      </c>
      <c r="I29" s="12">
        <v>1.5</v>
      </c>
      <c r="J29" s="12">
        <v>1.5</v>
      </c>
      <c r="K29" s="12">
        <v>1.5</v>
      </c>
      <c r="L29" s="12">
        <v>1.5</v>
      </c>
      <c r="M29" s="12">
        <v>1.5</v>
      </c>
      <c r="N29" s="12">
        <v>1.5</v>
      </c>
      <c r="O29" s="12">
        <v>1.5</v>
      </c>
      <c r="P29" s="12">
        <v>1.5</v>
      </c>
      <c r="Q29" s="12">
        <v>1.5</v>
      </c>
      <c r="R29" s="12">
        <v>1.5</v>
      </c>
      <c r="S29" s="12">
        <v>1.5</v>
      </c>
      <c r="T29" s="12">
        <v>1.5</v>
      </c>
      <c r="U29" s="42" t="s">
        <v>122</v>
      </c>
      <c r="V29" s="43">
        <v>0</v>
      </c>
      <c r="W29" s="43">
        <v>0</v>
      </c>
      <c r="X29" s="20">
        <v>0.5</v>
      </c>
      <c r="Y29" s="20">
        <v>0.5</v>
      </c>
      <c r="Z29" s="20">
        <v>0.5</v>
      </c>
      <c r="AA29" s="20">
        <v>0.5</v>
      </c>
      <c r="AB29" s="20">
        <v>0.5</v>
      </c>
      <c r="AC29" s="20">
        <v>0.5</v>
      </c>
      <c r="AD29" s="20">
        <v>0.5</v>
      </c>
      <c r="AE29" s="20">
        <v>0.5</v>
      </c>
      <c r="AF29" s="20">
        <v>0.5</v>
      </c>
      <c r="AG29" s="20">
        <v>0.5</v>
      </c>
      <c r="AH29" s="20">
        <v>0.5</v>
      </c>
      <c r="AI29" s="20">
        <v>0.5</v>
      </c>
      <c r="AJ29" s="20">
        <v>0.5</v>
      </c>
      <c r="AK29" s="20">
        <v>0.5</v>
      </c>
      <c r="AL29" s="20">
        <v>0.5</v>
      </c>
      <c r="AM29" s="20">
        <v>0.5</v>
      </c>
      <c r="AN29" s="20">
        <v>0.5</v>
      </c>
      <c r="AO29" s="20">
        <v>0.5</v>
      </c>
      <c r="AP29" s="20">
        <v>0.5</v>
      </c>
      <c r="AQ29" s="20">
        <v>0.5</v>
      </c>
      <c r="AR29" s="20">
        <v>0.5</v>
      </c>
      <c r="AS29" s="20">
        <v>0.5</v>
      </c>
      <c r="AT29" s="20">
        <v>1</v>
      </c>
      <c r="AU29" s="44" t="s">
        <v>122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88">
        <f t="shared" si="3"/>
        <v>36</v>
      </c>
    </row>
    <row r="30" spans="1:57" x14ac:dyDescent="0.2">
      <c r="A30" s="178"/>
      <c r="B30" s="158" t="s">
        <v>180</v>
      </c>
      <c r="C30" s="158" t="s">
        <v>181</v>
      </c>
      <c r="D30" s="2" t="s">
        <v>17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42" t="s">
        <v>122</v>
      </c>
      <c r="V30" s="43">
        <v>0</v>
      </c>
      <c r="W30" s="43">
        <v>0</v>
      </c>
      <c r="X30" s="21">
        <v>2</v>
      </c>
      <c r="Y30" s="21">
        <v>2</v>
      </c>
      <c r="Z30" s="21">
        <v>2</v>
      </c>
      <c r="AA30" s="21">
        <v>2</v>
      </c>
      <c r="AB30" s="21">
        <v>2</v>
      </c>
      <c r="AC30" s="21">
        <v>2</v>
      </c>
      <c r="AD30" s="21">
        <v>2</v>
      </c>
      <c r="AE30" s="21">
        <v>2</v>
      </c>
      <c r="AF30" s="21">
        <v>2</v>
      </c>
      <c r="AG30" s="21">
        <v>2</v>
      </c>
      <c r="AH30" s="21">
        <v>2</v>
      </c>
      <c r="AI30" s="21">
        <v>2</v>
      </c>
      <c r="AJ30" s="21">
        <v>2</v>
      </c>
      <c r="AK30" s="129">
        <v>1</v>
      </c>
      <c r="AL30" s="129">
        <v>1</v>
      </c>
      <c r="AM30" s="125">
        <v>1</v>
      </c>
      <c r="AN30" s="122">
        <v>1</v>
      </c>
      <c r="AO30" s="121">
        <v>1</v>
      </c>
      <c r="AP30" s="121">
        <v>1</v>
      </c>
      <c r="AQ30" s="121">
        <v>1</v>
      </c>
      <c r="AR30" s="122">
        <v>1</v>
      </c>
      <c r="AS30" s="122">
        <v>1</v>
      </c>
      <c r="AT30" s="120">
        <v>1</v>
      </c>
      <c r="AU30" s="44" t="s">
        <v>122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88">
        <f>SUM(E30:BD30)</f>
        <v>36</v>
      </c>
    </row>
    <row r="31" spans="1:57" x14ac:dyDescent="0.2">
      <c r="A31" s="178"/>
      <c r="B31" s="159"/>
      <c r="C31" s="159"/>
      <c r="D31" s="2" t="s">
        <v>18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42" t="s">
        <v>122</v>
      </c>
      <c r="V31" s="43">
        <v>0</v>
      </c>
      <c r="W31" s="43">
        <v>0</v>
      </c>
      <c r="X31" s="21">
        <v>1</v>
      </c>
      <c r="Y31" s="21">
        <v>1</v>
      </c>
      <c r="Z31" s="21">
        <v>1</v>
      </c>
      <c r="AA31" s="21">
        <v>1</v>
      </c>
      <c r="AB31" s="21">
        <v>1</v>
      </c>
      <c r="AC31" s="21">
        <v>1</v>
      </c>
      <c r="AD31" s="21">
        <v>1</v>
      </c>
      <c r="AE31" s="21">
        <v>1</v>
      </c>
      <c r="AF31" s="21">
        <v>1</v>
      </c>
      <c r="AG31" s="21">
        <v>1</v>
      </c>
      <c r="AH31" s="21">
        <v>1</v>
      </c>
      <c r="AI31" s="21">
        <v>1</v>
      </c>
      <c r="AJ31" s="21">
        <v>1</v>
      </c>
      <c r="AK31" s="20">
        <v>0.5</v>
      </c>
      <c r="AL31" s="20">
        <v>0.5</v>
      </c>
      <c r="AM31" s="20">
        <v>0.5</v>
      </c>
      <c r="AN31" s="20">
        <v>0.5</v>
      </c>
      <c r="AO31" s="20">
        <v>0.5</v>
      </c>
      <c r="AP31" s="20">
        <v>0.5</v>
      </c>
      <c r="AQ31" s="20">
        <v>0.5</v>
      </c>
      <c r="AR31" s="20">
        <v>0.5</v>
      </c>
      <c r="AS31" s="20">
        <v>0.5</v>
      </c>
      <c r="AT31" s="20">
        <v>0.5</v>
      </c>
      <c r="AU31" s="44" t="s">
        <v>122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88">
        <f>SUM(E31:BD31)</f>
        <v>18</v>
      </c>
    </row>
    <row r="32" spans="1:57" x14ac:dyDescent="0.2">
      <c r="A32" s="178"/>
      <c r="B32" s="158" t="s">
        <v>157</v>
      </c>
      <c r="C32" s="157" t="s">
        <v>156</v>
      </c>
      <c r="D32" s="2" t="s">
        <v>17</v>
      </c>
      <c r="E32" s="12">
        <v>2</v>
      </c>
      <c r="F32" s="12">
        <v>2</v>
      </c>
      <c r="G32" s="12">
        <v>2</v>
      </c>
      <c r="H32" s="12">
        <v>2</v>
      </c>
      <c r="I32" s="12">
        <v>2</v>
      </c>
      <c r="J32" s="12">
        <v>2</v>
      </c>
      <c r="K32" s="12">
        <v>2</v>
      </c>
      <c r="L32" s="12">
        <v>2</v>
      </c>
      <c r="M32" s="12">
        <v>2</v>
      </c>
      <c r="N32" s="12">
        <v>2</v>
      </c>
      <c r="O32" s="12">
        <v>2</v>
      </c>
      <c r="P32" s="12">
        <v>2</v>
      </c>
      <c r="Q32" s="12">
        <v>2</v>
      </c>
      <c r="R32" s="12">
        <v>2</v>
      </c>
      <c r="S32" s="123">
        <v>1</v>
      </c>
      <c r="T32" s="12">
        <v>2</v>
      </c>
      <c r="U32" s="42" t="s">
        <v>122</v>
      </c>
      <c r="V32" s="43">
        <v>0</v>
      </c>
      <c r="W32" s="43">
        <v>0</v>
      </c>
      <c r="X32" s="13">
        <v>3</v>
      </c>
      <c r="Y32" s="13">
        <v>3</v>
      </c>
      <c r="Z32" s="13">
        <v>3</v>
      </c>
      <c r="AA32" s="13">
        <v>3</v>
      </c>
      <c r="AB32" s="13">
        <v>3</v>
      </c>
      <c r="AC32" s="13">
        <v>3</v>
      </c>
      <c r="AD32" s="13">
        <v>3</v>
      </c>
      <c r="AE32" s="13">
        <v>3</v>
      </c>
      <c r="AF32" s="13">
        <v>3</v>
      </c>
      <c r="AG32" s="13">
        <v>3</v>
      </c>
      <c r="AH32" s="13">
        <v>3</v>
      </c>
      <c r="AI32" s="13">
        <v>3</v>
      </c>
      <c r="AJ32" s="13">
        <v>3</v>
      </c>
      <c r="AK32" s="13">
        <v>3</v>
      </c>
      <c r="AL32" s="13">
        <v>3</v>
      </c>
      <c r="AM32" s="13">
        <v>3</v>
      </c>
      <c r="AN32" s="13">
        <v>3</v>
      </c>
      <c r="AO32" s="13">
        <v>3</v>
      </c>
      <c r="AP32" s="13">
        <v>3</v>
      </c>
      <c r="AQ32" s="13">
        <v>3</v>
      </c>
      <c r="AR32" s="13">
        <v>3</v>
      </c>
      <c r="AS32" s="13">
        <v>3</v>
      </c>
      <c r="AT32" s="13">
        <v>3</v>
      </c>
      <c r="AU32" s="44" t="s">
        <v>122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88">
        <f t="shared" si="3"/>
        <v>100</v>
      </c>
    </row>
    <row r="33" spans="1:57" x14ac:dyDescent="0.2">
      <c r="A33" s="178"/>
      <c r="B33" s="159"/>
      <c r="C33" s="157"/>
      <c r="D33" s="2" t="s">
        <v>18</v>
      </c>
      <c r="E33" s="22">
        <v>1</v>
      </c>
      <c r="F33" s="22">
        <v>1</v>
      </c>
      <c r="G33" s="22">
        <v>1</v>
      </c>
      <c r="H33" s="22">
        <v>1</v>
      </c>
      <c r="I33" s="22">
        <v>1</v>
      </c>
      <c r="J33" s="22">
        <v>1</v>
      </c>
      <c r="K33" s="22">
        <v>1</v>
      </c>
      <c r="L33" s="22">
        <v>1</v>
      </c>
      <c r="M33" s="22">
        <v>1</v>
      </c>
      <c r="N33" s="22">
        <v>1</v>
      </c>
      <c r="O33" s="22">
        <v>1</v>
      </c>
      <c r="P33" s="22">
        <v>1</v>
      </c>
      <c r="Q33" s="22">
        <v>1</v>
      </c>
      <c r="R33" s="22">
        <v>1</v>
      </c>
      <c r="S33" s="22">
        <v>1</v>
      </c>
      <c r="T33" s="22">
        <v>1</v>
      </c>
      <c r="U33" s="42" t="s">
        <v>122</v>
      </c>
      <c r="V33" s="43">
        <v>0</v>
      </c>
      <c r="W33" s="43">
        <v>0</v>
      </c>
      <c r="X33" s="20">
        <v>1.5</v>
      </c>
      <c r="Y33" s="20">
        <v>1.5</v>
      </c>
      <c r="Z33" s="20">
        <v>1.5</v>
      </c>
      <c r="AA33" s="20">
        <v>1.5</v>
      </c>
      <c r="AB33" s="20">
        <v>1.5</v>
      </c>
      <c r="AC33" s="20">
        <v>1.5</v>
      </c>
      <c r="AD33" s="20">
        <v>1.5</v>
      </c>
      <c r="AE33" s="20">
        <v>1.5</v>
      </c>
      <c r="AF33" s="20">
        <v>1.5</v>
      </c>
      <c r="AG33" s="20">
        <v>1.5</v>
      </c>
      <c r="AH33" s="20">
        <v>1.5</v>
      </c>
      <c r="AI33" s="20">
        <v>1.5</v>
      </c>
      <c r="AJ33" s="20">
        <v>1.5</v>
      </c>
      <c r="AK33" s="20">
        <v>1.5</v>
      </c>
      <c r="AL33" s="20">
        <v>1.5</v>
      </c>
      <c r="AM33" s="20">
        <v>1.5</v>
      </c>
      <c r="AN33" s="20">
        <v>1.5</v>
      </c>
      <c r="AO33" s="20">
        <v>1.5</v>
      </c>
      <c r="AP33" s="20">
        <v>1.5</v>
      </c>
      <c r="AQ33" s="20">
        <v>1.5</v>
      </c>
      <c r="AR33" s="20">
        <v>1.5</v>
      </c>
      <c r="AS33" s="20">
        <v>1.5</v>
      </c>
      <c r="AT33" s="20">
        <v>1.5</v>
      </c>
      <c r="AU33" s="44" t="s">
        <v>122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88">
        <f t="shared" si="3"/>
        <v>50.5</v>
      </c>
    </row>
    <row r="34" spans="1:57" x14ac:dyDescent="0.2">
      <c r="A34" s="178"/>
      <c r="B34" s="158" t="s">
        <v>175</v>
      </c>
      <c r="C34" s="157" t="s">
        <v>129</v>
      </c>
      <c r="D34" s="2" t="s">
        <v>17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O34" s="12">
        <v>1</v>
      </c>
      <c r="P34" s="12">
        <v>1</v>
      </c>
      <c r="Q34" s="12">
        <v>1</v>
      </c>
      <c r="R34" s="12">
        <v>1</v>
      </c>
      <c r="S34" s="12">
        <v>1</v>
      </c>
      <c r="T34" s="12">
        <v>1</v>
      </c>
      <c r="U34" s="42" t="s">
        <v>122</v>
      </c>
      <c r="V34" s="43">
        <v>0</v>
      </c>
      <c r="W34" s="43">
        <v>0</v>
      </c>
      <c r="X34" s="13">
        <v>4</v>
      </c>
      <c r="Y34" s="13">
        <v>4</v>
      </c>
      <c r="Z34" s="13">
        <v>4</v>
      </c>
      <c r="AA34" s="13">
        <v>4</v>
      </c>
      <c r="AB34" s="13">
        <v>4</v>
      </c>
      <c r="AC34" s="13">
        <v>4</v>
      </c>
      <c r="AD34" s="13">
        <v>4</v>
      </c>
      <c r="AE34" s="13">
        <v>4</v>
      </c>
      <c r="AF34" s="13">
        <v>4</v>
      </c>
      <c r="AG34" s="13">
        <v>4</v>
      </c>
      <c r="AH34" s="13">
        <v>4</v>
      </c>
      <c r="AI34" s="13">
        <v>4</v>
      </c>
      <c r="AJ34" s="13">
        <v>4</v>
      </c>
      <c r="AK34" s="13">
        <v>4</v>
      </c>
      <c r="AL34" s="13">
        <v>4</v>
      </c>
      <c r="AM34" s="13">
        <v>4</v>
      </c>
      <c r="AN34" s="13">
        <v>4</v>
      </c>
      <c r="AO34" s="13">
        <v>4</v>
      </c>
      <c r="AP34" s="13">
        <v>4</v>
      </c>
      <c r="AQ34" s="13">
        <v>4</v>
      </c>
      <c r="AR34" s="13">
        <v>4</v>
      </c>
      <c r="AS34" s="13">
        <v>4</v>
      </c>
      <c r="AT34" s="13">
        <v>4</v>
      </c>
      <c r="AU34" s="44" t="s">
        <v>122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88">
        <f t="shared" si="3"/>
        <v>108</v>
      </c>
    </row>
    <row r="35" spans="1:57" x14ac:dyDescent="0.2">
      <c r="A35" s="178"/>
      <c r="B35" s="159"/>
      <c r="C35" s="157"/>
      <c r="D35" s="2" t="s">
        <v>18</v>
      </c>
      <c r="E35" s="19">
        <v>0.5</v>
      </c>
      <c r="F35" s="19">
        <v>0.5</v>
      </c>
      <c r="G35" s="19">
        <v>0.5</v>
      </c>
      <c r="H35" s="19">
        <v>0.5</v>
      </c>
      <c r="I35" s="19">
        <v>0.5</v>
      </c>
      <c r="J35" s="19">
        <v>0.5</v>
      </c>
      <c r="K35" s="19">
        <v>0.5</v>
      </c>
      <c r="L35" s="19">
        <v>0.5</v>
      </c>
      <c r="M35" s="19">
        <v>0.5</v>
      </c>
      <c r="N35" s="19">
        <v>0.5</v>
      </c>
      <c r="O35" s="19">
        <v>0.5</v>
      </c>
      <c r="P35" s="19">
        <v>0.5</v>
      </c>
      <c r="Q35" s="19">
        <v>0.5</v>
      </c>
      <c r="R35" s="19">
        <v>0.5</v>
      </c>
      <c r="S35" s="19">
        <v>0.5</v>
      </c>
      <c r="T35" s="19">
        <v>0.5</v>
      </c>
      <c r="U35" s="42" t="s">
        <v>122</v>
      </c>
      <c r="V35" s="43">
        <v>0</v>
      </c>
      <c r="W35" s="43">
        <v>0</v>
      </c>
      <c r="X35" s="20">
        <v>2</v>
      </c>
      <c r="Y35" s="20">
        <v>2</v>
      </c>
      <c r="Z35" s="20">
        <v>2</v>
      </c>
      <c r="AA35" s="20">
        <v>2</v>
      </c>
      <c r="AB35" s="20">
        <v>2</v>
      </c>
      <c r="AC35" s="20">
        <v>2</v>
      </c>
      <c r="AD35" s="20">
        <v>2</v>
      </c>
      <c r="AE35" s="20">
        <v>2</v>
      </c>
      <c r="AF35" s="20">
        <v>2</v>
      </c>
      <c r="AG35" s="20">
        <v>2</v>
      </c>
      <c r="AH35" s="20">
        <v>2</v>
      </c>
      <c r="AI35" s="20">
        <v>2</v>
      </c>
      <c r="AJ35" s="20">
        <v>2</v>
      </c>
      <c r="AK35" s="20">
        <v>2</v>
      </c>
      <c r="AL35" s="20">
        <v>2</v>
      </c>
      <c r="AM35" s="20">
        <v>2</v>
      </c>
      <c r="AN35" s="20">
        <v>2</v>
      </c>
      <c r="AO35" s="20">
        <v>2</v>
      </c>
      <c r="AP35" s="20">
        <v>2</v>
      </c>
      <c r="AQ35" s="20">
        <v>2</v>
      </c>
      <c r="AR35" s="20">
        <v>2</v>
      </c>
      <c r="AS35" s="20">
        <v>2</v>
      </c>
      <c r="AT35" s="20">
        <v>2</v>
      </c>
      <c r="AU35" s="44" t="s">
        <v>122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88">
        <f t="shared" si="3"/>
        <v>54</v>
      </c>
    </row>
    <row r="36" spans="1:57" x14ac:dyDescent="0.2">
      <c r="A36" s="178"/>
      <c r="B36" s="158" t="s">
        <v>192</v>
      </c>
      <c r="C36" s="182" t="s">
        <v>130</v>
      </c>
      <c r="D36" s="2" t="s">
        <v>17</v>
      </c>
      <c r="E36" s="13">
        <v>3</v>
      </c>
      <c r="F36" s="13">
        <v>3</v>
      </c>
      <c r="G36" s="13">
        <v>3</v>
      </c>
      <c r="H36" s="13">
        <v>3</v>
      </c>
      <c r="I36" s="13">
        <v>3</v>
      </c>
      <c r="J36" s="13">
        <v>3</v>
      </c>
      <c r="K36" s="13">
        <v>3</v>
      </c>
      <c r="L36" s="13">
        <v>3</v>
      </c>
      <c r="M36" s="13">
        <v>3</v>
      </c>
      <c r="N36" s="13">
        <v>3</v>
      </c>
      <c r="O36" s="13">
        <v>3</v>
      </c>
      <c r="P36" s="13">
        <v>3</v>
      </c>
      <c r="Q36" s="13">
        <v>3</v>
      </c>
      <c r="R36" s="13">
        <v>3</v>
      </c>
      <c r="S36" s="13">
        <v>3</v>
      </c>
      <c r="T36" s="13">
        <v>3</v>
      </c>
      <c r="U36" s="42" t="s">
        <v>122</v>
      </c>
      <c r="V36" s="43">
        <v>0</v>
      </c>
      <c r="W36" s="43">
        <v>0</v>
      </c>
      <c r="X36" s="20">
        <v>1</v>
      </c>
      <c r="Y36" s="20">
        <v>1</v>
      </c>
      <c r="Z36" s="20">
        <v>1</v>
      </c>
      <c r="AA36" s="20">
        <v>1</v>
      </c>
      <c r="AB36" s="20">
        <v>1</v>
      </c>
      <c r="AC36" s="20">
        <v>1</v>
      </c>
      <c r="AD36" s="20">
        <v>1</v>
      </c>
      <c r="AE36" s="20">
        <v>1</v>
      </c>
      <c r="AF36" s="20">
        <v>1</v>
      </c>
      <c r="AG36" s="20">
        <v>1</v>
      </c>
      <c r="AH36" s="20">
        <v>1</v>
      </c>
      <c r="AI36" s="20">
        <v>1</v>
      </c>
      <c r="AJ36" s="20">
        <v>1</v>
      </c>
      <c r="AK36" s="20">
        <v>1</v>
      </c>
      <c r="AL36" s="20">
        <v>1</v>
      </c>
      <c r="AM36" s="124">
        <v>2</v>
      </c>
      <c r="AN36" s="20">
        <v>1</v>
      </c>
      <c r="AO36" s="20">
        <v>1</v>
      </c>
      <c r="AP36" s="20">
        <v>1</v>
      </c>
      <c r="AQ36" s="20">
        <v>1</v>
      </c>
      <c r="AR36" s="20">
        <v>1</v>
      </c>
      <c r="AS36" s="20">
        <v>1</v>
      </c>
      <c r="AT36" s="20">
        <v>1</v>
      </c>
      <c r="AU36" s="44" t="s">
        <v>122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88">
        <f t="shared" si="3"/>
        <v>72</v>
      </c>
    </row>
    <row r="37" spans="1:57" x14ac:dyDescent="0.2">
      <c r="A37" s="178"/>
      <c r="B37" s="159"/>
      <c r="C37" s="183"/>
      <c r="D37" s="2" t="s">
        <v>18</v>
      </c>
      <c r="E37" s="20">
        <v>1.5</v>
      </c>
      <c r="F37" s="20">
        <v>1.5</v>
      </c>
      <c r="G37" s="20">
        <v>1.5</v>
      </c>
      <c r="H37" s="20">
        <v>1.5</v>
      </c>
      <c r="I37" s="20">
        <v>1.5</v>
      </c>
      <c r="J37" s="20">
        <v>1.5</v>
      </c>
      <c r="K37" s="20">
        <v>1.5</v>
      </c>
      <c r="L37" s="20">
        <v>1.5</v>
      </c>
      <c r="M37" s="20">
        <v>1.5</v>
      </c>
      <c r="N37" s="20">
        <v>1.5</v>
      </c>
      <c r="O37" s="20">
        <v>1.5</v>
      </c>
      <c r="P37" s="20">
        <v>1.5</v>
      </c>
      <c r="Q37" s="20">
        <v>1.5</v>
      </c>
      <c r="R37" s="20">
        <v>1.5</v>
      </c>
      <c r="S37" s="20">
        <v>1.5</v>
      </c>
      <c r="T37" s="20">
        <v>1.5</v>
      </c>
      <c r="U37" s="42" t="s">
        <v>122</v>
      </c>
      <c r="V37" s="43">
        <v>0</v>
      </c>
      <c r="W37" s="43">
        <v>0</v>
      </c>
      <c r="X37" s="20">
        <v>0.5</v>
      </c>
      <c r="Y37" s="20">
        <v>0.5</v>
      </c>
      <c r="Z37" s="20">
        <v>0.5</v>
      </c>
      <c r="AA37" s="20">
        <v>0.5</v>
      </c>
      <c r="AB37" s="20">
        <v>0.5</v>
      </c>
      <c r="AC37" s="20">
        <v>0.5</v>
      </c>
      <c r="AD37" s="20">
        <v>0.5</v>
      </c>
      <c r="AE37" s="20">
        <v>0.5</v>
      </c>
      <c r="AF37" s="20">
        <v>0.5</v>
      </c>
      <c r="AG37" s="20">
        <v>0.5</v>
      </c>
      <c r="AH37" s="20">
        <v>0.5</v>
      </c>
      <c r="AI37" s="20">
        <v>0.5</v>
      </c>
      <c r="AJ37" s="20">
        <v>0.5</v>
      </c>
      <c r="AK37" s="20">
        <v>0.5</v>
      </c>
      <c r="AL37" s="20">
        <v>0.5</v>
      </c>
      <c r="AM37" s="20">
        <v>1</v>
      </c>
      <c r="AN37" s="20">
        <v>0.5</v>
      </c>
      <c r="AO37" s="20">
        <v>0.5</v>
      </c>
      <c r="AP37" s="20">
        <v>0.5</v>
      </c>
      <c r="AQ37" s="20">
        <v>0.5</v>
      </c>
      <c r="AR37" s="20">
        <v>0.5</v>
      </c>
      <c r="AS37" s="20">
        <v>0.5</v>
      </c>
      <c r="AT37" s="20">
        <v>0.5</v>
      </c>
      <c r="AU37" s="44" t="s">
        <v>122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88">
        <f t="shared" si="3"/>
        <v>36</v>
      </c>
    </row>
    <row r="38" spans="1:57" x14ac:dyDescent="0.2">
      <c r="A38" s="178"/>
      <c r="B38" s="182" t="s">
        <v>172</v>
      </c>
      <c r="C38" s="182" t="s">
        <v>173</v>
      </c>
      <c r="D38" s="2" t="s">
        <v>17</v>
      </c>
      <c r="E38" s="19">
        <v>2</v>
      </c>
      <c r="F38" s="19">
        <v>2</v>
      </c>
      <c r="G38" s="19">
        <v>2</v>
      </c>
      <c r="H38" s="19">
        <v>2</v>
      </c>
      <c r="I38" s="19">
        <v>2</v>
      </c>
      <c r="J38" s="19">
        <v>2</v>
      </c>
      <c r="K38" s="19">
        <v>2</v>
      </c>
      <c r="L38" s="19">
        <v>2</v>
      </c>
      <c r="M38" s="19">
        <v>2</v>
      </c>
      <c r="N38" s="19">
        <v>2</v>
      </c>
      <c r="O38" s="19">
        <v>2</v>
      </c>
      <c r="P38" s="19">
        <v>2</v>
      </c>
      <c r="Q38" s="128">
        <v>3</v>
      </c>
      <c r="R38" s="128">
        <v>3</v>
      </c>
      <c r="S38" s="126">
        <v>3</v>
      </c>
      <c r="T38" s="127">
        <v>3</v>
      </c>
      <c r="U38" s="42" t="s">
        <v>122</v>
      </c>
      <c r="V38" s="43">
        <v>0</v>
      </c>
      <c r="W38" s="43">
        <v>0</v>
      </c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44" t="s">
        <v>122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88">
        <f t="shared" si="3"/>
        <v>36</v>
      </c>
    </row>
    <row r="39" spans="1:57" x14ac:dyDescent="0.2">
      <c r="A39" s="178"/>
      <c r="B39" s="183"/>
      <c r="C39" s="183"/>
      <c r="D39" s="2" t="s">
        <v>18</v>
      </c>
      <c r="E39" s="19">
        <v>1</v>
      </c>
      <c r="F39" s="19">
        <v>1</v>
      </c>
      <c r="G39" s="19">
        <v>1</v>
      </c>
      <c r="H39" s="19">
        <v>1</v>
      </c>
      <c r="I39" s="19">
        <v>1</v>
      </c>
      <c r="J39" s="19">
        <v>1</v>
      </c>
      <c r="K39" s="19">
        <v>1</v>
      </c>
      <c r="L39" s="19">
        <v>1</v>
      </c>
      <c r="M39" s="19">
        <v>1</v>
      </c>
      <c r="N39" s="19">
        <v>1</v>
      </c>
      <c r="O39" s="19">
        <v>1</v>
      </c>
      <c r="P39" s="19">
        <v>1</v>
      </c>
      <c r="Q39" s="19">
        <v>1.5</v>
      </c>
      <c r="R39" s="19">
        <v>1.5</v>
      </c>
      <c r="S39" s="19">
        <v>1.5</v>
      </c>
      <c r="T39" s="19">
        <v>1.5</v>
      </c>
      <c r="U39" s="42" t="s">
        <v>122</v>
      </c>
      <c r="V39" s="43">
        <v>0</v>
      </c>
      <c r="W39" s="43">
        <v>0</v>
      </c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44" t="s">
        <v>122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88">
        <f t="shared" si="3"/>
        <v>18</v>
      </c>
    </row>
    <row r="40" spans="1:57" x14ac:dyDescent="0.2">
      <c r="A40" s="178"/>
      <c r="B40" s="184" t="s">
        <v>38</v>
      </c>
      <c r="C40" s="184" t="s">
        <v>126</v>
      </c>
      <c r="D40" s="38" t="s">
        <v>17</v>
      </c>
      <c r="E40" s="69">
        <f>SUM(E42,)</f>
        <v>2</v>
      </c>
      <c r="F40" s="69">
        <f t="shared" ref="F40:BD40" si="8">SUM(F42,)</f>
        <v>2</v>
      </c>
      <c r="G40" s="69">
        <f t="shared" si="8"/>
        <v>2</v>
      </c>
      <c r="H40" s="69">
        <f t="shared" si="8"/>
        <v>2</v>
      </c>
      <c r="I40" s="69">
        <f t="shared" si="8"/>
        <v>2</v>
      </c>
      <c r="J40" s="69">
        <f t="shared" si="8"/>
        <v>2</v>
      </c>
      <c r="K40" s="69">
        <f t="shared" si="8"/>
        <v>2</v>
      </c>
      <c r="L40" s="69">
        <f t="shared" si="8"/>
        <v>2</v>
      </c>
      <c r="M40" s="69">
        <f t="shared" si="8"/>
        <v>2</v>
      </c>
      <c r="N40" s="69">
        <f t="shared" si="8"/>
        <v>2</v>
      </c>
      <c r="O40" s="69">
        <f t="shared" si="8"/>
        <v>2</v>
      </c>
      <c r="P40" s="69">
        <f t="shared" si="8"/>
        <v>2</v>
      </c>
      <c r="Q40" s="69">
        <f t="shared" si="8"/>
        <v>2</v>
      </c>
      <c r="R40" s="69">
        <f t="shared" si="8"/>
        <v>2</v>
      </c>
      <c r="S40" s="69">
        <f t="shared" si="8"/>
        <v>2</v>
      </c>
      <c r="T40" s="69">
        <f t="shared" si="8"/>
        <v>2</v>
      </c>
      <c r="U40" s="40" t="s">
        <v>122</v>
      </c>
      <c r="V40" s="37">
        <f t="shared" si="8"/>
        <v>0</v>
      </c>
      <c r="W40" s="37">
        <f t="shared" si="8"/>
        <v>0</v>
      </c>
      <c r="X40" s="37">
        <f t="shared" si="8"/>
        <v>2</v>
      </c>
      <c r="Y40" s="37">
        <f t="shared" si="8"/>
        <v>2</v>
      </c>
      <c r="Z40" s="37">
        <f t="shared" si="8"/>
        <v>2</v>
      </c>
      <c r="AA40" s="37">
        <f t="shared" si="8"/>
        <v>2</v>
      </c>
      <c r="AB40" s="37">
        <f t="shared" si="8"/>
        <v>2</v>
      </c>
      <c r="AC40" s="37">
        <f t="shared" si="8"/>
        <v>2</v>
      </c>
      <c r="AD40" s="37">
        <f t="shared" si="8"/>
        <v>2</v>
      </c>
      <c r="AE40" s="37">
        <f t="shared" si="8"/>
        <v>2</v>
      </c>
      <c r="AF40" s="37">
        <f t="shared" si="8"/>
        <v>2</v>
      </c>
      <c r="AG40" s="37">
        <f t="shared" si="8"/>
        <v>2</v>
      </c>
      <c r="AH40" s="37">
        <f t="shared" si="8"/>
        <v>2</v>
      </c>
      <c r="AI40" s="37">
        <f t="shared" si="8"/>
        <v>2</v>
      </c>
      <c r="AJ40" s="37">
        <f t="shared" si="8"/>
        <v>2</v>
      </c>
      <c r="AK40" s="37">
        <f t="shared" si="8"/>
        <v>3</v>
      </c>
      <c r="AL40" s="37">
        <f t="shared" si="8"/>
        <v>3</v>
      </c>
      <c r="AM40" s="37">
        <f t="shared" si="8"/>
        <v>2</v>
      </c>
      <c r="AN40" s="37">
        <f t="shared" si="8"/>
        <v>2</v>
      </c>
      <c r="AO40" s="37">
        <f t="shared" si="8"/>
        <v>2</v>
      </c>
      <c r="AP40" s="37">
        <f t="shared" si="8"/>
        <v>2</v>
      </c>
      <c r="AQ40" s="37">
        <f t="shared" si="8"/>
        <v>2</v>
      </c>
      <c r="AR40" s="37">
        <f t="shared" si="8"/>
        <v>2</v>
      </c>
      <c r="AS40" s="37">
        <f t="shared" si="8"/>
        <v>2</v>
      </c>
      <c r="AT40" s="37">
        <f t="shared" si="8"/>
        <v>2</v>
      </c>
      <c r="AU40" s="41" t="s">
        <v>122</v>
      </c>
      <c r="AV40" s="37">
        <f t="shared" si="8"/>
        <v>0</v>
      </c>
      <c r="AW40" s="37">
        <f t="shared" si="8"/>
        <v>0</v>
      </c>
      <c r="AX40" s="37">
        <f t="shared" si="8"/>
        <v>0</v>
      </c>
      <c r="AY40" s="37">
        <f t="shared" si="8"/>
        <v>0</v>
      </c>
      <c r="AZ40" s="37">
        <f t="shared" si="8"/>
        <v>0</v>
      </c>
      <c r="BA40" s="37">
        <f t="shared" si="8"/>
        <v>0</v>
      </c>
      <c r="BB40" s="37">
        <f t="shared" si="8"/>
        <v>0</v>
      </c>
      <c r="BC40" s="37">
        <f t="shared" si="8"/>
        <v>0</v>
      </c>
      <c r="BD40" s="37">
        <f t="shared" si="8"/>
        <v>0</v>
      </c>
      <c r="BE40" s="39">
        <f t="shared" si="3"/>
        <v>80</v>
      </c>
    </row>
    <row r="41" spans="1:57" x14ac:dyDescent="0.2">
      <c r="A41" s="178"/>
      <c r="B41" s="185"/>
      <c r="C41" s="185"/>
      <c r="D41" s="38" t="s">
        <v>18</v>
      </c>
      <c r="E41" s="69">
        <f>SUM(E43)</f>
        <v>1</v>
      </c>
      <c r="F41" s="69">
        <f t="shared" ref="F41:BD41" si="9">SUM(F43)</f>
        <v>1</v>
      </c>
      <c r="G41" s="69">
        <f t="shared" si="9"/>
        <v>1</v>
      </c>
      <c r="H41" s="69">
        <f t="shared" si="9"/>
        <v>1</v>
      </c>
      <c r="I41" s="69">
        <f t="shared" si="9"/>
        <v>1</v>
      </c>
      <c r="J41" s="69">
        <f t="shared" si="9"/>
        <v>1</v>
      </c>
      <c r="K41" s="69">
        <f t="shared" si="9"/>
        <v>1</v>
      </c>
      <c r="L41" s="69">
        <f t="shared" si="9"/>
        <v>1</v>
      </c>
      <c r="M41" s="69">
        <f t="shared" si="9"/>
        <v>1</v>
      </c>
      <c r="N41" s="69">
        <f t="shared" si="9"/>
        <v>1</v>
      </c>
      <c r="O41" s="69">
        <f t="shared" si="9"/>
        <v>1</v>
      </c>
      <c r="P41" s="69">
        <f t="shared" si="9"/>
        <v>1</v>
      </c>
      <c r="Q41" s="69">
        <f t="shared" si="9"/>
        <v>1</v>
      </c>
      <c r="R41" s="69">
        <f t="shared" si="9"/>
        <v>1</v>
      </c>
      <c r="S41" s="69">
        <f t="shared" si="9"/>
        <v>1</v>
      </c>
      <c r="T41" s="69">
        <f t="shared" si="9"/>
        <v>1</v>
      </c>
      <c r="U41" s="40" t="s">
        <v>122</v>
      </c>
      <c r="V41" s="69">
        <f t="shared" si="9"/>
        <v>0</v>
      </c>
      <c r="W41" s="69">
        <f t="shared" si="9"/>
        <v>0</v>
      </c>
      <c r="X41" s="69">
        <f t="shared" si="9"/>
        <v>1</v>
      </c>
      <c r="Y41" s="69">
        <f t="shared" si="9"/>
        <v>1</v>
      </c>
      <c r="Z41" s="69">
        <f t="shared" si="9"/>
        <v>1</v>
      </c>
      <c r="AA41" s="69">
        <f t="shared" si="9"/>
        <v>1</v>
      </c>
      <c r="AB41" s="69">
        <f t="shared" si="9"/>
        <v>1</v>
      </c>
      <c r="AC41" s="69">
        <f t="shared" si="9"/>
        <v>1</v>
      </c>
      <c r="AD41" s="69">
        <f t="shared" si="9"/>
        <v>1</v>
      </c>
      <c r="AE41" s="69">
        <f t="shared" si="9"/>
        <v>1</v>
      </c>
      <c r="AF41" s="69">
        <f t="shared" si="9"/>
        <v>1</v>
      </c>
      <c r="AG41" s="69">
        <f t="shared" si="9"/>
        <v>1</v>
      </c>
      <c r="AH41" s="69">
        <f t="shared" si="9"/>
        <v>1</v>
      </c>
      <c r="AI41" s="69">
        <f t="shared" si="9"/>
        <v>1</v>
      </c>
      <c r="AJ41" s="69">
        <f t="shared" si="9"/>
        <v>1</v>
      </c>
      <c r="AK41" s="69">
        <f t="shared" si="9"/>
        <v>1.5</v>
      </c>
      <c r="AL41" s="69">
        <f t="shared" si="9"/>
        <v>1.5</v>
      </c>
      <c r="AM41" s="69">
        <f t="shared" si="9"/>
        <v>1</v>
      </c>
      <c r="AN41" s="69">
        <f t="shared" si="9"/>
        <v>1</v>
      </c>
      <c r="AO41" s="69">
        <f t="shared" si="9"/>
        <v>1</v>
      </c>
      <c r="AP41" s="69">
        <f t="shared" si="9"/>
        <v>1</v>
      </c>
      <c r="AQ41" s="69">
        <f t="shared" si="9"/>
        <v>1</v>
      </c>
      <c r="AR41" s="69">
        <f t="shared" si="9"/>
        <v>1</v>
      </c>
      <c r="AS41" s="69">
        <f t="shared" si="9"/>
        <v>1</v>
      </c>
      <c r="AT41" s="69">
        <f t="shared" si="9"/>
        <v>1</v>
      </c>
      <c r="AU41" s="41" t="s">
        <v>122</v>
      </c>
      <c r="AV41" s="70">
        <f t="shared" si="9"/>
        <v>0</v>
      </c>
      <c r="AW41" s="70">
        <f t="shared" si="9"/>
        <v>0</v>
      </c>
      <c r="AX41" s="70">
        <f t="shared" si="9"/>
        <v>0</v>
      </c>
      <c r="AY41" s="70">
        <f t="shared" si="9"/>
        <v>0</v>
      </c>
      <c r="AZ41" s="70">
        <f t="shared" si="9"/>
        <v>0</v>
      </c>
      <c r="BA41" s="70">
        <f t="shared" si="9"/>
        <v>0</v>
      </c>
      <c r="BB41" s="70">
        <f t="shared" si="9"/>
        <v>0</v>
      </c>
      <c r="BC41" s="70">
        <f t="shared" si="9"/>
        <v>0</v>
      </c>
      <c r="BD41" s="70">
        <f t="shared" si="9"/>
        <v>0</v>
      </c>
      <c r="BE41" s="39">
        <f t="shared" si="3"/>
        <v>40</v>
      </c>
    </row>
    <row r="42" spans="1:57" x14ac:dyDescent="0.2">
      <c r="A42" s="178"/>
      <c r="B42" s="158" t="s">
        <v>128</v>
      </c>
      <c r="C42" s="158" t="s">
        <v>93</v>
      </c>
      <c r="D42" s="2" t="s">
        <v>17</v>
      </c>
      <c r="E42" s="19">
        <v>2</v>
      </c>
      <c r="F42" s="19">
        <v>2</v>
      </c>
      <c r="G42" s="19">
        <v>2</v>
      </c>
      <c r="H42" s="19">
        <v>2</v>
      </c>
      <c r="I42" s="19">
        <v>2</v>
      </c>
      <c r="J42" s="19">
        <v>2</v>
      </c>
      <c r="K42" s="19">
        <v>2</v>
      </c>
      <c r="L42" s="19">
        <v>2</v>
      </c>
      <c r="M42" s="19">
        <v>2</v>
      </c>
      <c r="N42" s="19">
        <v>2</v>
      </c>
      <c r="O42" s="19">
        <v>2</v>
      </c>
      <c r="P42" s="19">
        <v>2</v>
      </c>
      <c r="Q42" s="19">
        <v>2</v>
      </c>
      <c r="R42" s="19">
        <v>2</v>
      </c>
      <c r="S42" s="19">
        <v>2</v>
      </c>
      <c r="T42" s="19">
        <v>2</v>
      </c>
      <c r="U42" s="42" t="s">
        <v>122</v>
      </c>
      <c r="V42" s="43">
        <v>0</v>
      </c>
      <c r="W42" s="43">
        <v>0</v>
      </c>
      <c r="X42" s="20">
        <v>2</v>
      </c>
      <c r="Y42" s="20">
        <v>2</v>
      </c>
      <c r="Z42" s="20">
        <v>2</v>
      </c>
      <c r="AA42" s="20">
        <v>2</v>
      </c>
      <c r="AB42" s="20">
        <v>2</v>
      </c>
      <c r="AC42" s="20">
        <v>2</v>
      </c>
      <c r="AD42" s="20">
        <v>2</v>
      </c>
      <c r="AE42" s="20">
        <v>2</v>
      </c>
      <c r="AF42" s="20">
        <v>2</v>
      </c>
      <c r="AG42" s="20">
        <v>2</v>
      </c>
      <c r="AH42" s="20">
        <v>2</v>
      </c>
      <c r="AI42" s="20">
        <v>2</v>
      </c>
      <c r="AJ42" s="20">
        <v>2</v>
      </c>
      <c r="AK42" s="130">
        <v>3</v>
      </c>
      <c r="AL42" s="130">
        <v>3</v>
      </c>
      <c r="AM42" s="20">
        <v>2</v>
      </c>
      <c r="AN42" s="20">
        <v>2</v>
      </c>
      <c r="AO42" s="20">
        <v>2</v>
      </c>
      <c r="AP42" s="20">
        <v>2</v>
      </c>
      <c r="AQ42" s="20">
        <v>2</v>
      </c>
      <c r="AR42" s="20">
        <v>2</v>
      </c>
      <c r="AS42" s="20">
        <v>2</v>
      </c>
      <c r="AT42" s="20">
        <v>2</v>
      </c>
      <c r="AU42" s="44" t="s">
        <v>122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88">
        <f t="shared" si="3"/>
        <v>80</v>
      </c>
    </row>
    <row r="43" spans="1:57" x14ac:dyDescent="0.2">
      <c r="A43" s="178"/>
      <c r="B43" s="159"/>
      <c r="C43" s="159"/>
      <c r="D43" s="2" t="s">
        <v>18</v>
      </c>
      <c r="E43" s="19">
        <v>1</v>
      </c>
      <c r="F43" s="19">
        <v>1</v>
      </c>
      <c r="G43" s="19">
        <v>1</v>
      </c>
      <c r="H43" s="19">
        <v>1</v>
      </c>
      <c r="I43" s="19">
        <v>1</v>
      </c>
      <c r="J43" s="19">
        <v>1</v>
      </c>
      <c r="K43" s="19">
        <v>1</v>
      </c>
      <c r="L43" s="19">
        <v>1</v>
      </c>
      <c r="M43" s="19">
        <v>1</v>
      </c>
      <c r="N43" s="19">
        <v>1</v>
      </c>
      <c r="O43" s="19">
        <v>1</v>
      </c>
      <c r="P43" s="19">
        <v>1</v>
      </c>
      <c r="Q43" s="19">
        <v>1</v>
      </c>
      <c r="R43" s="19">
        <v>1</v>
      </c>
      <c r="S43" s="19">
        <v>1</v>
      </c>
      <c r="T43" s="19">
        <v>1</v>
      </c>
      <c r="U43" s="42" t="s">
        <v>122</v>
      </c>
      <c r="V43" s="43">
        <v>0</v>
      </c>
      <c r="W43" s="43">
        <v>0</v>
      </c>
      <c r="X43" s="20">
        <v>1</v>
      </c>
      <c r="Y43" s="20">
        <v>1</v>
      </c>
      <c r="Z43" s="20">
        <v>1</v>
      </c>
      <c r="AA43" s="20">
        <v>1</v>
      </c>
      <c r="AB43" s="20">
        <v>1</v>
      </c>
      <c r="AC43" s="20">
        <v>1</v>
      </c>
      <c r="AD43" s="20">
        <v>1</v>
      </c>
      <c r="AE43" s="20">
        <v>1</v>
      </c>
      <c r="AF43" s="20">
        <v>1</v>
      </c>
      <c r="AG43" s="20">
        <v>1</v>
      </c>
      <c r="AH43" s="20">
        <v>1</v>
      </c>
      <c r="AI43" s="20">
        <v>1</v>
      </c>
      <c r="AJ43" s="20">
        <v>1</v>
      </c>
      <c r="AK43" s="20">
        <v>1.5</v>
      </c>
      <c r="AL43" s="20">
        <v>1.5</v>
      </c>
      <c r="AM43" s="20">
        <v>1</v>
      </c>
      <c r="AN43" s="20">
        <v>1</v>
      </c>
      <c r="AO43" s="20">
        <v>1</v>
      </c>
      <c r="AP43" s="20">
        <v>1</v>
      </c>
      <c r="AQ43" s="20">
        <v>1</v>
      </c>
      <c r="AR43" s="20">
        <v>1</v>
      </c>
      <c r="AS43" s="20">
        <v>1</v>
      </c>
      <c r="AT43" s="20">
        <v>1</v>
      </c>
      <c r="AU43" s="44" t="s">
        <v>122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88">
        <f t="shared" si="3"/>
        <v>40</v>
      </c>
    </row>
    <row r="44" spans="1:57" ht="20.25" customHeight="1" x14ac:dyDescent="0.2">
      <c r="A44" s="178"/>
      <c r="B44" s="174" t="s">
        <v>30</v>
      </c>
      <c r="C44" s="175"/>
      <c r="D44" s="176"/>
      <c r="E44" s="23">
        <f t="shared" ref="E44:AJ44" si="10">SUM(E8,E40)</f>
        <v>36</v>
      </c>
      <c r="F44" s="23">
        <f t="shared" si="10"/>
        <v>36</v>
      </c>
      <c r="G44" s="23">
        <f t="shared" si="10"/>
        <v>36</v>
      </c>
      <c r="H44" s="23">
        <f t="shared" si="10"/>
        <v>36</v>
      </c>
      <c r="I44" s="23">
        <f t="shared" si="10"/>
        <v>36</v>
      </c>
      <c r="J44" s="23">
        <f t="shared" si="10"/>
        <v>36</v>
      </c>
      <c r="K44" s="23">
        <f t="shared" si="10"/>
        <v>36</v>
      </c>
      <c r="L44" s="23">
        <f t="shared" si="10"/>
        <v>36</v>
      </c>
      <c r="M44" s="23">
        <f t="shared" si="10"/>
        <v>36</v>
      </c>
      <c r="N44" s="23">
        <f t="shared" si="10"/>
        <v>36</v>
      </c>
      <c r="O44" s="23">
        <f t="shared" si="10"/>
        <v>36</v>
      </c>
      <c r="P44" s="23">
        <f t="shared" si="10"/>
        <v>36</v>
      </c>
      <c r="Q44" s="23">
        <f t="shared" si="10"/>
        <v>36</v>
      </c>
      <c r="R44" s="23">
        <f t="shared" si="10"/>
        <v>36</v>
      </c>
      <c r="S44" s="23">
        <f t="shared" si="10"/>
        <v>36</v>
      </c>
      <c r="T44" s="23">
        <f t="shared" si="10"/>
        <v>36</v>
      </c>
      <c r="U44" s="23" t="s">
        <v>122</v>
      </c>
      <c r="V44" s="23">
        <f t="shared" si="10"/>
        <v>0</v>
      </c>
      <c r="W44" s="23">
        <f t="shared" si="10"/>
        <v>0</v>
      </c>
      <c r="X44" s="23">
        <f t="shared" si="10"/>
        <v>36</v>
      </c>
      <c r="Y44" s="23">
        <f t="shared" si="10"/>
        <v>36</v>
      </c>
      <c r="Z44" s="23">
        <f t="shared" si="10"/>
        <v>36</v>
      </c>
      <c r="AA44" s="23">
        <f t="shared" si="10"/>
        <v>36</v>
      </c>
      <c r="AB44" s="23">
        <f t="shared" si="10"/>
        <v>36</v>
      </c>
      <c r="AC44" s="23">
        <f t="shared" si="10"/>
        <v>36</v>
      </c>
      <c r="AD44" s="23">
        <f t="shared" si="10"/>
        <v>36</v>
      </c>
      <c r="AE44" s="23">
        <f t="shared" si="10"/>
        <v>36</v>
      </c>
      <c r="AF44" s="23">
        <f t="shared" si="10"/>
        <v>36</v>
      </c>
      <c r="AG44" s="23">
        <f t="shared" si="10"/>
        <v>36</v>
      </c>
      <c r="AH44" s="23">
        <f t="shared" si="10"/>
        <v>36</v>
      </c>
      <c r="AI44" s="23">
        <f t="shared" si="10"/>
        <v>36</v>
      </c>
      <c r="AJ44" s="23">
        <f t="shared" si="10"/>
        <v>36</v>
      </c>
      <c r="AK44" s="23">
        <f t="shared" ref="AK44:BD44" si="11">SUM(AK8,AK40)</f>
        <v>36</v>
      </c>
      <c r="AL44" s="23">
        <f t="shared" si="11"/>
        <v>36</v>
      </c>
      <c r="AM44" s="23">
        <f t="shared" si="11"/>
        <v>36</v>
      </c>
      <c r="AN44" s="23">
        <f t="shared" si="11"/>
        <v>36</v>
      </c>
      <c r="AO44" s="23">
        <f t="shared" si="11"/>
        <v>36</v>
      </c>
      <c r="AP44" s="23">
        <f t="shared" si="11"/>
        <v>36</v>
      </c>
      <c r="AQ44" s="23">
        <f t="shared" si="11"/>
        <v>36</v>
      </c>
      <c r="AR44" s="23">
        <f t="shared" si="11"/>
        <v>36</v>
      </c>
      <c r="AS44" s="23">
        <f t="shared" si="11"/>
        <v>36</v>
      </c>
      <c r="AT44" s="23">
        <f t="shared" si="11"/>
        <v>36</v>
      </c>
      <c r="AU44" s="23" t="s">
        <v>122</v>
      </c>
      <c r="AV44" s="23">
        <f t="shared" si="11"/>
        <v>0</v>
      </c>
      <c r="AW44" s="23">
        <f t="shared" si="11"/>
        <v>0</v>
      </c>
      <c r="AX44" s="23">
        <f t="shared" si="11"/>
        <v>0</v>
      </c>
      <c r="AY44" s="23">
        <f t="shared" si="11"/>
        <v>0</v>
      </c>
      <c r="AZ44" s="23">
        <f t="shared" si="11"/>
        <v>0</v>
      </c>
      <c r="BA44" s="23">
        <f t="shared" si="11"/>
        <v>0</v>
      </c>
      <c r="BB44" s="23">
        <f t="shared" si="11"/>
        <v>0</v>
      </c>
      <c r="BC44" s="23">
        <f t="shared" si="11"/>
        <v>0</v>
      </c>
      <c r="BD44" s="23">
        <f t="shared" si="11"/>
        <v>0</v>
      </c>
      <c r="BE44" s="23">
        <f t="shared" si="3"/>
        <v>1404</v>
      </c>
    </row>
    <row r="45" spans="1:57" ht="20.25" customHeight="1" x14ac:dyDescent="0.2">
      <c r="A45" s="178"/>
      <c r="B45" s="173" t="s">
        <v>25</v>
      </c>
      <c r="C45" s="173"/>
      <c r="D45" s="173"/>
      <c r="E45" s="23">
        <f t="shared" ref="E45:AJ45" si="12">SUM(E9,E41)</f>
        <v>18</v>
      </c>
      <c r="F45" s="23">
        <f t="shared" si="12"/>
        <v>18</v>
      </c>
      <c r="G45" s="23">
        <f t="shared" si="12"/>
        <v>18</v>
      </c>
      <c r="H45" s="23">
        <f t="shared" si="12"/>
        <v>18</v>
      </c>
      <c r="I45" s="23">
        <f t="shared" si="12"/>
        <v>18</v>
      </c>
      <c r="J45" s="23">
        <f t="shared" si="12"/>
        <v>18</v>
      </c>
      <c r="K45" s="23">
        <f t="shared" si="12"/>
        <v>18</v>
      </c>
      <c r="L45" s="23">
        <f t="shared" si="12"/>
        <v>18</v>
      </c>
      <c r="M45" s="23">
        <f t="shared" si="12"/>
        <v>18</v>
      </c>
      <c r="N45" s="23">
        <f t="shared" si="12"/>
        <v>18</v>
      </c>
      <c r="O45" s="23">
        <f t="shared" si="12"/>
        <v>18</v>
      </c>
      <c r="P45" s="23">
        <f t="shared" si="12"/>
        <v>18</v>
      </c>
      <c r="Q45" s="23">
        <f t="shared" si="12"/>
        <v>18</v>
      </c>
      <c r="R45" s="23">
        <f t="shared" si="12"/>
        <v>18</v>
      </c>
      <c r="S45" s="23">
        <f t="shared" si="12"/>
        <v>18.5</v>
      </c>
      <c r="T45" s="23">
        <f t="shared" si="12"/>
        <v>18</v>
      </c>
      <c r="U45" s="23" t="s">
        <v>122</v>
      </c>
      <c r="V45" s="23">
        <f t="shared" si="12"/>
        <v>0</v>
      </c>
      <c r="W45" s="23">
        <f t="shared" si="12"/>
        <v>0</v>
      </c>
      <c r="X45" s="23">
        <f t="shared" si="12"/>
        <v>18</v>
      </c>
      <c r="Y45" s="23">
        <f t="shared" si="12"/>
        <v>18</v>
      </c>
      <c r="Z45" s="23">
        <f t="shared" si="12"/>
        <v>18</v>
      </c>
      <c r="AA45" s="23">
        <f t="shared" si="12"/>
        <v>18</v>
      </c>
      <c r="AB45" s="23">
        <f t="shared" si="12"/>
        <v>18</v>
      </c>
      <c r="AC45" s="23">
        <f t="shared" si="12"/>
        <v>18</v>
      </c>
      <c r="AD45" s="23">
        <f t="shared" si="12"/>
        <v>18</v>
      </c>
      <c r="AE45" s="23">
        <f t="shared" si="12"/>
        <v>18</v>
      </c>
      <c r="AF45" s="23">
        <f t="shared" si="12"/>
        <v>18</v>
      </c>
      <c r="AG45" s="23">
        <f t="shared" si="12"/>
        <v>18</v>
      </c>
      <c r="AH45" s="23">
        <f t="shared" si="12"/>
        <v>18</v>
      </c>
      <c r="AI45" s="23">
        <f t="shared" si="12"/>
        <v>18</v>
      </c>
      <c r="AJ45" s="23">
        <f t="shared" si="12"/>
        <v>18</v>
      </c>
      <c r="AK45" s="23">
        <f t="shared" ref="AK45:BD45" si="13">SUM(AK9,AK41)</f>
        <v>18</v>
      </c>
      <c r="AL45" s="23">
        <f t="shared" si="13"/>
        <v>18</v>
      </c>
      <c r="AM45" s="23">
        <f t="shared" si="13"/>
        <v>18</v>
      </c>
      <c r="AN45" s="23">
        <f t="shared" si="13"/>
        <v>17.5</v>
      </c>
      <c r="AO45" s="23">
        <f t="shared" si="13"/>
        <v>17.5</v>
      </c>
      <c r="AP45" s="23">
        <f t="shared" si="13"/>
        <v>17.5</v>
      </c>
      <c r="AQ45" s="23">
        <f t="shared" si="13"/>
        <v>17.5</v>
      </c>
      <c r="AR45" s="23">
        <f t="shared" si="13"/>
        <v>17.5</v>
      </c>
      <c r="AS45" s="23">
        <f t="shared" si="13"/>
        <v>17.5</v>
      </c>
      <c r="AT45" s="23">
        <f t="shared" si="13"/>
        <v>17.5</v>
      </c>
      <c r="AU45" s="23" t="s">
        <v>122</v>
      </c>
      <c r="AV45" s="23">
        <f t="shared" si="13"/>
        <v>0</v>
      </c>
      <c r="AW45" s="23">
        <f t="shared" si="13"/>
        <v>0</v>
      </c>
      <c r="AX45" s="23">
        <f t="shared" si="13"/>
        <v>0</v>
      </c>
      <c r="AY45" s="23">
        <f t="shared" si="13"/>
        <v>0</v>
      </c>
      <c r="AZ45" s="23">
        <f t="shared" si="13"/>
        <v>0</v>
      </c>
      <c r="BA45" s="23">
        <f t="shared" si="13"/>
        <v>0</v>
      </c>
      <c r="BB45" s="23">
        <f t="shared" si="13"/>
        <v>0</v>
      </c>
      <c r="BC45" s="23">
        <f t="shared" si="13"/>
        <v>0</v>
      </c>
      <c r="BD45" s="23">
        <f t="shared" si="13"/>
        <v>0</v>
      </c>
      <c r="BE45" s="23">
        <f t="shared" si="3"/>
        <v>699</v>
      </c>
    </row>
    <row r="46" spans="1:57" x14ac:dyDescent="0.2">
      <c r="A46" s="178"/>
      <c r="B46" s="173" t="s">
        <v>26</v>
      </c>
      <c r="C46" s="173"/>
      <c r="D46" s="173"/>
      <c r="E46" s="11">
        <f>E44+E45</f>
        <v>54</v>
      </c>
      <c r="F46" s="11">
        <f t="shared" ref="F46:BD46" si="14">F44+F45</f>
        <v>54</v>
      </c>
      <c r="G46" s="11">
        <f t="shared" si="14"/>
        <v>54</v>
      </c>
      <c r="H46" s="11">
        <f t="shared" si="14"/>
        <v>54</v>
      </c>
      <c r="I46" s="11">
        <f t="shared" si="14"/>
        <v>54</v>
      </c>
      <c r="J46" s="11">
        <f t="shared" si="14"/>
        <v>54</v>
      </c>
      <c r="K46" s="11">
        <f t="shared" si="14"/>
        <v>54</v>
      </c>
      <c r="L46" s="11">
        <f t="shared" si="14"/>
        <v>54</v>
      </c>
      <c r="M46" s="11">
        <f t="shared" si="14"/>
        <v>54</v>
      </c>
      <c r="N46" s="11">
        <f t="shared" si="14"/>
        <v>54</v>
      </c>
      <c r="O46" s="11">
        <f t="shared" si="14"/>
        <v>54</v>
      </c>
      <c r="P46" s="11">
        <f t="shared" si="14"/>
        <v>54</v>
      </c>
      <c r="Q46" s="11">
        <f t="shared" si="14"/>
        <v>54</v>
      </c>
      <c r="R46" s="11">
        <f t="shared" si="14"/>
        <v>54</v>
      </c>
      <c r="S46" s="11">
        <f t="shared" si="14"/>
        <v>54.5</v>
      </c>
      <c r="T46" s="11">
        <f t="shared" si="14"/>
        <v>54</v>
      </c>
      <c r="U46" s="23" t="s">
        <v>122</v>
      </c>
      <c r="V46" s="11">
        <f t="shared" si="14"/>
        <v>0</v>
      </c>
      <c r="W46" s="11">
        <f t="shared" si="14"/>
        <v>0</v>
      </c>
      <c r="X46" s="11">
        <f t="shared" si="14"/>
        <v>54</v>
      </c>
      <c r="Y46" s="11">
        <f t="shared" si="14"/>
        <v>54</v>
      </c>
      <c r="Z46" s="11">
        <f t="shared" si="14"/>
        <v>54</v>
      </c>
      <c r="AA46" s="11">
        <f t="shared" si="14"/>
        <v>54</v>
      </c>
      <c r="AB46" s="11">
        <f t="shared" si="14"/>
        <v>54</v>
      </c>
      <c r="AC46" s="11">
        <f t="shared" si="14"/>
        <v>54</v>
      </c>
      <c r="AD46" s="11">
        <f t="shared" si="14"/>
        <v>54</v>
      </c>
      <c r="AE46" s="11">
        <f t="shared" si="14"/>
        <v>54</v>
      </c>
      <c r="AF46" s="11">
        <f t="shared" si="14"/>
        <v>54</v>
      </c>
      <c r="AG46" s="11">
        <f t="shared" si="14"/>
        <v>54</v>
      </c>
      <c r="AH46" s="11">
        <f t="shared" si="14"/>
        <v>54</v>
      </c>
      <c r="AI46" s="11">
        <f t="shared" si="14"/>
        <v>54</v>
      </c>
      <c r="AJ46" s="11">
        <f t="shared" si="14"/>
        <v>54</v>
      </c>
      <c r="AK46" s="11">
        <f t="shared" si="14"/>
        <v>54</v>
      </c>
      <c r="AL46" s="11">
        <f t="shared" si="14"/>
        <v>54</v>
      </c>
      <c r="AM46" s="11">
        <f t="shared" si="14"/>
        <v>54</v>
      </c>
      <c r="AN46" s="11">
        <f t="shared" si="14"/>
        <v>53.5</v>
      </c>
      <c r="AO46" s="11">
        <f t="shared" si="14"/>
        <v>53.5</v>
      </c>
      <c r="AP46" s="11">
        <f t="shared" si="14"/>
        <v>53.5</v>
      </c>
      <c r="AQ46" s="11">
        <f t="shared" si="14"/>
        <v>53.5</v>
      </c>
      <c r="AR46" s="11">
        <f t="shared" si="14"/>
        <v>53.5</v>
      </c>
      <c r="AS46" s="11">
        <f t="shared" si="14"/>
        <v>53.5</v>
      </c>
      <c r="AT46" s="11">
        <f t="shared" si="14"/>
        <v>53.5</v>
      </c>
      <c r="AU46" s="23" t="s">
        <v>122</v>
      </c>
      <c r="AV46" s="11">
        <f t="shared" si="14"/>
        <v>0</v>
      </c>
      <c r="AW46" s="11">
        <f t="shared" si="14"/>
        <v>0</v>
      </c>
      <c r="AX46" s="11">
        <f t="shared" si="14"/>
        <v>0</v>
      </c>
      <c r="AY46" s="11">
        <f t="shared" si="14"/>
        <v>0</v>
      </c>
      <c r="AZ46" s="11">
        <f t="shared" si="14"/>
        <v>0</v>
      </c>
      <c r="BA46" s="11">
        <f t="shared" si="14"/>
        <v>0</v>
      </c>
      <c r="BB46" s="11">
        <f t="shared" si="14"/>
        <v>0</v>
      </c>
      <c r="BC46" s="11">
        <f t="shared" si="14"/>
        <v>0</v>
      </c>
      <c r="BD46" s="11">
        <f t="shared" si="14"/>
        <v>0</v>
      </c>
      <c r="BE46" s="23">
        <f t="shared" si="3"/>
        <v>2103</v>
      </c>
    </row>
    <row r="63" spans="3:3" x14ac:dyDescent="0.2">
      <c r="C63" s="36" t="s">
        <v>124</v>
      </c>
    </row>
  </sheetData>
  <mergeCells count="57">
    <mergeCell ref="C36:C37"/>
    <mergeCell ref="B38:B39"/>
    <mergeCell ref="C38:C39"/>
    <mergeCell ref="B42:B43"/>
    <mergeCell ref="C42:C43"/>
    <mergeCell ref="B40:B41"/>
    <mergeCell ref="C40:C41"/>
    <mergeCell ref="A3:A7"/>
    <mergeCell ref="B3:B7"/>
    <mergeCell ref="A8:A46"/>
    <mergeCell ref="B8:B9"/>
    <mergeCell ref="B10:B11"/>
    <mergeCell ref="B18:B19"/>
    <mergeCell ref="B14:B15"/>
    <mergeCell ref="B16:B17"/>
    <mergeCell ref="B46:D46"/>
    <mergeCell ref="C18:C19"/>
    <mergeCell ref="B45:D45"/>
    <mergeCell ref="B34:B35"/>
    <mergeCell ref="C34:C35"/>
    <mergeCell ref="B44:D44"/>
    <mergeCell ref="B32:B33"/>
    <mergeCell ref="C10:C11"/>
    <mergeCell ref="C14:C15"/>
    <mergeCell ref="C16:C17"/>
    <mergeCell ref="B20:B21"/>
    <mergeCell ref="B36:B37"/>
    <mergeCell ref="BE3:BE7"/>
    <mergeCell ref="AE3:AH3"/>
    <mergeCell ref="AR3:AU3"/>
    <mergeCell ref="AW3:AY3"/>
    <mergeCell ref="AZ3:BD3"/>
    <mergeCell ref="E6:BD6"/>
    <mergeCell ref="J3:L3"/>
    <mergeCell ref="C4:BD4"/>
    <mergeCell ref="AJ3:AL3"/>
    <mergeCell ref="AN3:AQ3"/>
    <mergeCell ref="R3:U3"/>
    <mergeCell ref="W3:Y3"/>
    <mergeCell ref="AA3:AC3"/>
    <mergeCell ref="C8:C9"/>
    <mergeCell ref="B26:B27"/>
    <mergeCell ref="C26:C27"/>
    <mergeCell ref="B22:B23"/>
    <mergeCell ref="C22:C23"/>
    <mergeCell ref="C20:C21"/>
    <mergeCell ref="N3:Q3"/>
    <mergeCell ref="C32:C33"/>
    <mergeCell ref="B24:B25"/>
    <mergeCell ref="B28:B29"/>
    <mergeCell ref="C28:C29"/>
    <mergeCell ref="C24:C25"/>
    <mergeCell ref="F3:H3"/>
    <mergeCell ref="B12:B13"/>
    <mergeCell ref="C12:C13"/>
    <mergeCell ref="B30:B31"/>
    <mergeCell ref="C30:C31"/>
  </mergeCells>
  <phoneticPr fontId="5" type="noConversion"/>
  <printOptions horizontalCentered="1" verticalCentered="1"/>
  <pageMargins left="0.39370078740157483" right="0.39370078740157483" top="0.39370078740157483" bottom="0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3"/>
  <sheetViews>
    <sheetView topLeftCell="A7" zoomScale="120" zoomScaleNormal="120" workbookViewId="0">
      <selection activeCell="C16" sqref="C16:C17"/>
    </sheetView>
  </sheetViews>
  <sheetFormatPr defaultRowHeight="12.75" x14ac:dyDescent="0.2"/>
  <cols>
    <col min="1" max="1" width="4.85546875" customWidth="1"/>
    <col min="2" max="2" width="6.28515625" customWidth="1"/>
    <col min="3" max="3" width="14.28515625" customWidth="1"/>
    <col min="4" max="4" width="6.140625" customWidth="1"/>
    <col min="5" max="5" width="3.28515625" customWidth="1"/>
    <col min="6" max="7" width="3.140625" bestFit="1" customWidth="1"/>
    <col min="8" max="58" width="2.7109375" customWidth="1"/>
  </cols>
  <sheetData>
    <row r="1" spans="1:56" ht="15.75" x14ac:dyDescent="0.25">
      <c r="A1" s="202" t="s">
        <v>82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</row>
    <row r="3" spans="1:56" ht="69.75" customHeight="1" x14ac:dyDescent="0.2">
      <c r="A3" s="178" t="s">
        <v>0</v>
      </c>
      <c r="B3" s="179" t="s">
        <v>1</v>
      </c>
      <c r="C3" s="179" t="s">
        <v>2</v>
      </c>
      <c r="D3" s="179" t="s">
        <v>3</v>
      </c>
      <c r="E3" s="3" t="s">
        <v>63</v>
      </c>
      <c r="F3" s="160" t="s">
        <v>28</v>
      </c>
      <c r="G3" s="161"/>
      <c r="H3" s="162"/>
      <c r="I3" s="3" t="s">
        <v>64</v>
      </c>
      <c r="J3" s="160" t="s">
        <v>4</v>
      </c>
      <c r="K3" s="161"/>
      <c r="L3" s="161"/>
      <c r="M3" s="3" t="s">
        <v>71</v>
      </c>
      <c r="N3" s="163" t="s">
        <v>5</v>
      </c>
      <c r="O3" s="163"/>
      <c r="P3" s="163"/>
      <c r="Q3" s="163"/>
      <c r="R3" s="163" t="s">
        <v>6</v>
      </c>
      <c r="S3" s="163"/>
      <c r="T3" s="163"/>
      <c r="U3" s="163"/>
      <c r="V3" s="3" t="s">
        <v>65</v>
      </c>
      <c r="W3" s="163" t="s">
        <v>7</v>
      </c>
      <c r="X3" s="163"/>
      <c r="Y3" s="163"/>
      <c r="Z3" s="4" t="s">
        <v>72</v>
      </c>
      <c r="AA3" s="163" t="s">
        <v>8</v>
      </c>
      <c r="AB3" s="163"/>
      <c r="AC3" s="163"/>
      <c r="AD3" s="4" t="s">
        <v>73</v>
      </c>
      <c r="AE3" s="163" t="s">
        <v>9</v>
      </c>
      <c r="AF3" s="163"/>
      <c r="AG3" s="163"/>
      <c r="AH3" s="163"/>
      <c r="AI3" s="3" t="s">
        <v>66</v>
      </c>
      <c r="AJ3" s="163" t="s">
        <v>10</v>
      </c>
      <c r="AK3" s="163"/>
      <c r="AL3" s="163"/>
      <c r="AM3" s="3" t="s">
        <v>67</v>
      </c>
      <c r="AN3" s="163" t="s">
        <v>11</v>
      </c>
      <c r="AO3" s="163"/>
      <c r="AP3" s="163"/>
      <c r="AQ3" s="163"/>
      <c r="AR3" s="163" t="s">
        <v>12</v>
      </c>
      <c r="AS3" s="163"/>
      <c r="AT3" s="163"/>
      <c r="AU3" s="163"/>
      <c r="AV3" s="3" t="s">
        <v>70</v>
      </c>
      <c r="AW3" s="163" t="s">
        <v>13</v>
      </c>
      <c r="AX3" s="163"/>
      <c r="AY3" s="163"/>
      <c r="AZ3" s="163" t="s">
        <v>14</v>
      </c>
      <c r="BA3" s="163"/>
      <c r="BB3" s="163"/>
      <c r="BC3" s="163"/>
      <c r="BD3" s="163"/>
    </row>
    <row r="4" spans="1:56" x14ac:dyDescent="0.2">
      <c r="A4" s="178"/>
      <c r="B4" s="180"/>
      <c r="C4" s="180"/>
      <c r="D4" s="180"/>
      <c r="E4" s="171" t="s">
        <v>15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</row>
    <row r="5" spans="1:56" x14ac:dyDescent="0.2">
      <c r="A5" s="178"/>
      <c r="B5" s="180"/>
      <c r="C5" s="180"/>
      <c r="D5" s="180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</row>
    <row r="6" spans="1:56" x14ac:dyDescent="0.2">
      <c r="A6" s="178"/>
      <c r="B6" s="180"/>
      <c r="C6" s="180"/>
      <c r="D6" s="180"/>
      <c r="E6" s="169" t="s">
        <v>27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</row>
    <row r="7" spans="1:56" x14ac:dyDescent="0.2">
      <c r="A7" s="178"/>
      <c r="B7" s="181"/>
      <c r="C7" s="181"/>
      <c r="D7" s="181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</row>
    <row r="8" spans="1:56" ht="12.75" customHeight="1" x14ac:dyDescent="0.2">
      <c r="A8" s="178" t="s">
        <v>16</v>
      </c>
      <c r="B8" s="200" t="s">
        <v>144</v>
      </c>
      <c r="C8" s="200" t="s">
        <v>145</v>
      </c>
      <c r="D8" s="131" t="s">
        <v>17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</row>
    <row r="9" spans="1:56" ht="12.75" customHeight="1" x14ac:dyDescent="0.2">
      <c r="A9" s="178"/>
      <c r="B9" s="201"/>
      <c r="C9" s="201"/>
      <c r="D9" s="131" t="s">
        <v>18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</row>
    <row r="10" spans="1:56" ht="12.75" customHeight="1" x14ac:dyDescent="0.2">
      <c r="A10" s="178"/>
      <c r="B10" s="158" t="s">
        <v>146</v>
      </c>
      <c r="C10" s="157" t="s">
        <v>174</v>
      </c>
      <c r="D10" s="2" t="s">
        <v>17</v>
      </c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45"/>
      <c r="U10" s="77"/>
      <c r="V10" s="13">
        <v>0</v>
      </c>
      <c r="W10" s="13">
        <v>0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2"/>
      <c r="AI10" s="12"/>
      <c r="AJ10" s="12"/>
      <c r="AK10" s="12"/>
      <c r="AL10" s="13"/>
      <c r="AM10" s="12"/>
      <c r="AN10" s="12"/>
      <c r="AO10" s="12"/>
      <c r="AP10" s="12"/>
      <c r="AQ10" s="12"/>
      <c r="AR10" s="12"/>
      <c r="AS10" s="12"/>
      <c r="AT10" s="12"/>
      <c r="AU10" s="193" t="s">
        <v>78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</row>
    <row r="11" spans="1:56" x14ac:dyDescent="0.2">
      <c r="A11" s="178"/>
      <c r="B11" s="159"/>
      <c r="C11" s="157"/>
      <c r="D11" s="2" t="s">
        <v>18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45"/>
      <c r="U11" s="77"/>
      <c r="V11" s="13">
        <v>0</v>
      </c>
      <c r="W11" s="13">
        <v>0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94"/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</row>
    <row r="12" spans="1:56" x14ac:dyDescent="0.2">
      <c r="A12" s="178"/>
      <c r="B12" s="158" t="s">
        <v>147</v>
      </c>
      <c r="C12" s="158" t="s">
        <v>169</v>
      </c>
      <c r="D12" s="2" t="s">
        <v>17</v>
      </c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46"/>
      <c r="V12" s="13">
        <v>0</v>
      </c>
      <c r="W12" s="13">
        <v>0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2"/>
      <c r="AI12" s="12"/>
      <c r="AJ12" s="12"/>
      <c r="AK12" s="12"/>
      <c r="AL12" s="13"/>
      <c r="AM12" s="12"/>
      <c r="AN12" s="12"/>
      <c r="AO12" s="12"/>
      <c r="AP12" s="12"/>
      <c r="AQ12" s="12"/>
      <c r="AR12" s="12"/>
      <c r="AS12" s="12"/>
      <c r="AT12" s="188" t="s">
        <v>74</v>
      </c>
      <c r="AU12" s="12"/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</row>
    <row r="13" spans="1:56" x14ac:dyDescent="0.2">
      <c r="A13" s="178"/>
      <c r="B13" s="159"/>
      <c r="C13" s="159"/>
      <c r="D13" s="2" t="s">
        <v>18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46"/>
      <c r="V13" s="13">
        <v>0</v>
      </c>
      <c r="W13" s="13">
        <v>0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189"/>
      <c r="AU13" s="12"/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</row>
    <row r="14" spans="1:56" ht="12.75" customHeight="1" x14ac:dyDescent="0.2">
      <c r="A14" s="178"/>
      <c r="B14" s="182" t="s">
        <v>148</v>
      </c>
      <c r="C14" s="177" t="s">
        <v>19</v>
      </c>
      <c r="D14" s="2" t="s">
        <v>17</v>
      </c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0</v>
      </c>
      <c r="W14" s="13">
        <v>0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2"/>
      <c r="AI14" s="12"/>
      <c r="AJ14" s="12"/>
      <c r="AK14" s="12"/>
      <c r="AL14" s="13"/>
      <c r="AM14" s="12"/>
      <c r="AN14" s="12"/>
      <c r="AO14" s="12"/>
      <c r="AP14" s="12"/>
      <c r="AQ14" s="12"/>
      <c r="AR14" s="12"/>
      <c r="AS14" s="12"/>
      <c r="AT14" s="188" t="s">
        <v>74</v>
      </c>
      <c r="AU14" s="58"/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</row>
    <row r="15" spans="1:56" x14ac:dyDescent="0.2">
      <c r="A15" s="178"/>
      <c r="B15" s="183"/>
      <c r="C15" s="177"/>
      <c r="D15" s="2" t="s">
        <v>18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3">
        <v>0</v>
      </c>
      <c r="W15" s="13">
        <v>0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89"/>
      <c r="AU15" s="58"/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</row>
    <row r="16" spans="1:56" ht="12.75" customHeight="1" x14ac:dyDescent="0.2">
      <c r="A16" s="178"/>
      <c r="B16" s="158" t="s">
        <v>149</v>
      </c>
      <c r="C16" s="157" t="s">
        <v>23</v>
      </c>
      <c r="D16" s="2" t="s">
        <v>17</v>
      </c>
      <c r="E16" s="12"/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>
        <v>0</v>
      </c>
      <c r="W16" s="13"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2"/>
      <c r="AI16" s="12"/>
      <c r="AJ16" s="12"/>
      <c r="AK16" s="12"/>
      <c r="AL16" s="13"/>
      <c r="AM16" s="12"/>
      <c r="AN16" s="12"/>
      <c r="AO16" s="12"/>
      <c r="AP16" s="12"/>
      <c r="AQ16" s="12"/>
      <c r="AR16" s="12"/>
      <c r="AS16" s="12"/>
      <c r="AT16" s="77"/>
      <c r="AU16" s="77"/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</row>
    <row r="17" spans="1:56" x14ac:dyDescent="0.2">
      <c r="A17" s="178"/>
      <c r="B17" s="159"/>
      <c r="C17" s="157"/>
      <c r="D17" s="2" t="s">
        <v>18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3">
        <v>0</v>
      </c>
      <c r="W17" s="13">
        <v>0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77"/>
      <c r="AU17" s="77"/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</row>
    <row r="18" spans="1:56" ht="12.75" customHeight="1" x14ac:dyDescent="0.2">
      <c r="A18" s="178"/>
      <c r="B18" s="158" t="s">
        <v>150</v>
      </c>
      <c r="C18" s="157" t="s">
        <v>20</v>
      </c>
      <c r="D18" s="2" t="s">
        <v>17</v>
      </c>
      <c r="E18" s="12"/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>
        <v>0</v>
      </c>
      <c r="W18" s="13"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2"/>
      <c r="AI18" s="12"/>
      <c r="AJ18" s="12"/>
      <c r="AK18" s="12"/>
      <c r="AL18" s="13"/>
      <c r="AM18" s="12"/>
      <c r="AN18" s="12"/>
      <c r="AO18" s="12"/>
      <c r="AP18" s="12"/>
      <c r="AQ18" s="12"/>
      <c r="AR18" s="12"/>
      <c r="AS18" s="12"/>
      <c r="AT18" s="188" t="s">
        <v>74</v>
      </c>
      <c r="AU18" s="77"/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</row>
    <row r="19" spans="1:56" x14ac:dyDescent="0.2">
      <c r="A19" s="178"/>
      <c r="B19" s="159"/>
      <c r="C19" s="157"/>
      <c r="D19" s="2" t="s">
        <v>18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3"/>
      <c r="V19" s="13">
        <v>0</v>
      </c>
      <c r="W19" s="13">
        <v>0</v>
      </c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189"/>
      <c r="AU19" s="77"/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</row>
    <row r="20" spans="1:56" ht="12.75" customHeight="1" x14ac:dyDescent="0.2">
      <c r="A20" s="178"/>
      <c r="B20" s="158" t="s">
        <v>151</v>
      </c>
      <c r="C20" s="157" t="s">
        <v>21</v>
      </c>
      <c r="D20" s="2" t="s">
        <v>17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46"/>
      <c r="U20" s="13"/>
      <c r="V20" s="13">
        <v>0</v>
      </c>
      <c r="W20" s="13">
        <v>0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58"/>
      <c r="AU20" s="195" t="s">
        <v>78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</row>
    <row r="21" spans="1:56" x14ac:dyDescent="0.2">
      <c r="A21" s="178"/>
      <c r="B21" s="159"/>
      <c r="C21" s="157"/>
      <c r="D21" s="2" t="s">
        <v>18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46"/>
      <c r="U21" s="13"/>
      <c r="V21" s="13">
        <v>0</v>
      </c>
      <c r="W21" s="13">
        <v>0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13"/>
      <c r="AT21" s="58"/>
      <c r="AU21" s="196"/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</row>
    <row r="22" spans="1:56" ht="12.75" customHeight="1" x14ac:dyDescent="0.2">
      <c r="A22" s="178"/>
      <c r="B22" s="157" t="s">
        <v>152</v>
      </c>
      <c r="C22" s="158" t="s">
        <v>22</v>
      </c>
      <c r="D22" s="2" t="s">
        <v>17</v>
      </c>
      <c r="E22" s="12"/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>
        <v>0</v>
      </c>
      <c r="W22" s="13">
        <v>0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/>
      <c r="AI22" s="12"/>
      <c r="AJ22" s="12"/>
      <c r="AK22" s="12"/>
      <c r="AL22" s="13"/>
      <c r="AM22" s="12"/>
      <c r="AN22" s="12"/>
      <c r="AO22" s="12"/>
      <c r="AP22" s="12"/>
      <c r="AQ22" s="12"/>
      <c r="AR22" s="12"/>
      <c r="AS22" s="12"/>
      <c r="AT22" s="188" t="s">
        <v>74</v>
      </c>
      <c r="AU22" s="12"/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</row>
    <row r="23" spans="1:56" ht="16.5" customHeight="1" x14ac:dyDescent="0.2">
      <c r="A23" s="178"/>
      <c r="B23" s="157"/>
      <c r="C23" s="159"/>
      <c r="D23" s="2" t="s">
        <v>18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13">
        <v>0</v>
      </c>
      <c r="W23" s="13">
        <v>0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89"/>
      <c r="AU23" s="12"/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</row>
    <row r="24" spans="1:56" ht="12.75" customHeight="1" x14ac:dyDescent="0.2">
      <c r="A24" s="178"/>
      <c r="B24" s="157" t="s">
        <v>153</v>
      </c>
      <c r="C24" s="157" t="s">
        <v>24</v>
      </c>
      <c r="D24" s="2" t="s">
        <v>17</v>
      </c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>
        <v>0</v>
      </c>
      <c r="W24" s="13">
        <v>0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2"/>
      <c r="AI24" s="12"/>
      <c r="AJ24" s="12"/>
      <c r="AK24" s="12"/>
      <c r="AL24" s="13"/>
      <c r="AM24" s="12"/>
      <c r="AN24" s="12"/>
      <c r="AO24" s="12"/>
      <c r="AP24" s="12"/>
      <c r="AQ24" s="12"/>
      <c r="AR24" s="12"/>
      <c r="AS24" s="12"/>
      <c r="AT24" s="188" t="s">
        <v>74</v>
      </c>
      <c r="AU24" s="59"/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</row>
    <row r="25" spans="1:56" x14ac:dyDescent="0.2">
      <c r="A25" s="178"/>
      <c r="B25" s="157"/>
      <c r="C25" s="157"/>
      <c r="D25" s="2" t="s">
        <v>18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3">
        <v>0</v>
      </c>
      <c r="W25" s="13">
        <v>0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189"/>
      <c r="AU25" s="59"/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</row>
    <row r="26" spans="1:56" ht="12.75" customHeight="1" x14ac:dyDescent="0.2">
      <c r="A26" s="178"/>
      <c r="B26" s="157" t="s">
        <v>170</v>
      </c>
      <c r="C26" s="157" t="s">
        <v>154</v>
      </c>
      <c r="D26" s="2" t="s">
        <v>17</v>
      </c>
      <c r="E26" s="12"/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0</v>
      </c>
      <c r="W26" s="13">
        <v>0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2"/>
      <c r="AI26" s="12"/>
      <c r="AJ26" s="12"/>
      <c r="AK26" s="12"/>
      <c r="AL26" s="13"/>
      <c r="AM26" s="12"/>
      <c r="AN26" s="12"/>
      <c r="AO26" s="12"/>
      <c r="AP26" s="12"/>
      <c r="AQ26" s="12"/>
      <c r="AR26" s="12"/>
      <c r="AS26" s="12"/>
      <c r="AT26" s="12"/>
      <c r="AU26" s="193" t="s">
        <v>78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</row>
    <row r="27" spans="1:56" x14ac:dyDescent="0.2">
      <c r="A27" s="178"/>
      <c r="B27" s="157"/>
      <c r="C27" s="157"/>
      <c r="D27" s="2" t="s">
        <v>18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>
        <v>0</v>
      </c>
      <c r="W27" s="13">
        <v>0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AS27" s="20"/>
      <c r="AT27" s="20"/>
      <c r="AU27" s="194"/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</row>
    <row r="28" spans="1:56" x14ac:dyDescent="0.2">
      <c r="A28" s="178"/>
      <c r="B28" s="157" t="s">
        <v>171</v>
      </c>
      <c r="C28" s="158" t="s">
        <v>155</v>
      </c>
      <c r="D28" s="2" t="s">
        <v>17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77"/>
      <c r="V28" s="13">
        <v>0</v>
      </c>
      <c r="W28" s="13">
        <v>0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88" t="s">
        <v>74</v>
      </c>
      <c r="AU28" s="12"/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</row>
    <row r="29" spans="1:56" x14ac:dyDescent="0.2">
      <c r="A29" s="178"/>
      <c r="B29" s="157"/>
      <c r="C29" s="159"/>
      <c r="D29" s="2" t="s">
        <v>18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77"/>
      <c r="V29" s="13">
        <v>0</v>
      </c>
      <c r="W29" s="13">
        <v>0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189"/>
      <c r="AU29" s="12"/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</row>
    <row r="30" spans="1:56" x14ac:dyDescent="0.2">
      <c r="A30" s="178"/>
      <c r="B30" s="157" t="s">
        <v>180</v>
      </c>
      <c r="C30" s="158" t="s">
        <v>181</v>
      </c>
      <c r="D30" s="2" t="s">
        <v>17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45"/>
      <c r="V30" s="13">
        <v>0</v>
      </c>
      <c r="W30" s="13">
        <v>0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88" t="s">
        <v>74</v>
      </c>
      <c r="AU30" s="12"/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</row>
    <row r="31" spans="1:56" x14ac:dyDescent="0.2">
      <c r="A31" s="178"/>
      <c r="B31" s="157"/>
      <c r="C31" s="159"/>
      <c r="D31" s="2" t="s">
        <v>18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45"/>
      <c r="V31" s="13">
        <v>0</v>
      </c>
      <c r="W31" s="13">
        <v>0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189"/>
      <c r="AU31" s="12"/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</row>
    <row r="32" spans="1:56" x14ac:dyDescent="0.2">
      <c r="A32" s="178"/>
      <c r="B32" s="158" t="s">
        <v>157</v>
      </c>
      <c r="C32" s="157" t="s">
        <v>156</v>
      </c>
      <c r="D32" s="2" t="s">
        <v>17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77"/>
      <c r="V32" s="13">
        <v>0</v>
      </c>
      <c r="W32" s="13">
        <v>0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88" t="s">
        <v>74</v>
      </c>
      <c r="AU32" s="45"/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</row>
    <row r="33" spans="1:56" x14ac:dyDescent="0.2">
      <c r="A33" s="178"/>
      <c r="B33" s="159"/>
      <c r="C33" s="157"/>
      <c r="D33" s="2" t="s">
        <v>18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77"/>
      <c r="V33" s="13">
        <v>0</v>
      </c>
      <c r="W33" s="13">
        <v>0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0"/>
      <c r="AS33" s="20"/>
      <c r="AT33" s="189"/>
      <c r="AU33" s="45"/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</row>
    <row r="34" spans="1:56" ht="12.75" customHeight="1" x14ac:dyDescent="0.2">
      <c r="A34" s="178"/>
      <c r="B34" s="157" t="s">
        <v>157</v>
      </c>
      <c r="C34" s="157" t="s">
        <v>129</v>
      </c>
      <c r="D34" s="2" t="s">
        <v>17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13"/>
      <c r="V34" s="13">
        <v>0</v>
      </c>
      <c r="W34" s="13">
        <v>0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0"/>
      <c r="AS34" s="20"/>
      <c r="AT34" s="190" t="s">
        <v>158</v>
      </c>
      <c r="AU34" s="72"/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</row>
    <row r="35" spans="1:56" x14ac:dyDescent="0.2">
      <c r="A35" s="178"/>
      <c r="B35" s="157"/>
      <c r="C35" s="157"/>
      <c r="D35" s="2" t="s">
        <v>18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13"/>
      <c r="V35" s="13">
        <v>0</v>
      </c>
      <c r="W35" s="13">
        <v>0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0"/>
      <c r="AS35" s="20"/>
      <c r="AT35" s="191"/>
      <c r="AU35" s="72"/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</row>
    <row r="36" spans="1:56" ht="12.75" customHeight="1" x14ac:dyDescent="0.2">
      <c r="A36" s="178"/>
      <c r="B36" s="157" t="s">
        <v>175</v>
      </c>
      <c r="C36" s="182" t="s">
        <v>130</v>
      </c>
      <c r="D36" s="2" t="s">
        <v>17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203" t="s">
        <v>78</v>
      </c>
      <c r="V36" s="60">
        <v>0</v>
      </c>
      <c r="W36" s="60">
        <v>0</v>
      </c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1"/>
      <c r="AS36" s="71"/>
      <c r="AT36" s="191"/>
      <c r="AU36" s="76"/>
      <c r="AV36" s="49">
        <v>0</v>
      </c>
      <c r="AW36" s="49">
        <v>0</v>
      </c>
      <c r="AX36" s="49">
        <v>0</v>
      </c>
      <c r="AY36" s="49">
        <v>0</v>
      </c>
      <c r="AZ36" s="49">
        <v>0</v>
      </c>
      <c r="BA36" s="49">
        <v>0</v>
      </c>
      <c r="BB36" s="49">
        <v>0</v>
      </c>
      <c r="BC36" s="49">
        <v>0</v>
      </c>
      <c r="BD36" s="49">
        <v>0</v>
      </c>
    </row>
    <row r="37" spans="1:56" x14ac:dyDescent="0.2">
      <c r="A37" s="178"/>
      <c r="B37" s="157"/>
      <c r="C37" s="183"/>
      <c r="D37" s="2" t="s">
        <v>18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204"/>
      <c r="V37" s="60">
        <v>0</v>
      </c>
      <c r="W37" s="60">
        <v>0</v>
      </c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1"/>
      <c r="AS37" s="71"/>
      <c r="AT37" s="192"/>
      <c r="AU37" s="76"/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0</v>
      </c>
      <c r="BB37" s="49">
        <v>0</v>
      </c>
      <c r="BC37" s="49">
        <v>0</v>
      </c>
      <c r="BD37" s="49">
        <v>0</v>
      </c>
    </row>
    <row r="38" spans="1:56" ht="12.75" customHeight="1" x14ac:dyDescent="0.2">
      <c r="A38" s="178"/>
      <c r="B38" s="182" t="s">
        <v>172</v>
      </c>
      <c r="C38" s="182" t="s">
        <v>173</v>
      </c>
      <c r="D38" s="2" t="s">
        <v>17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188" t="s">
        <v>74</v>
      </c>
      <c r="U38" s="60"/>
      <c r="V38" s="60">
        <v>0</v>
      </c>
      <c r="W38" s="60">
        <v>0</v>
      </c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1"/>
      <c r="AS38" s="71"/>
      <c r="AT38" s="71"/>
      <c r="AU38" s="76"/>
      <c r="AV38" s="49">
        <v>0</v>
      </c>
      <c r="AW38" s="49">
        <v>0</v>
      </c>
      <c r="AX38" s="49">
        <v>0</v>
      </c>
      <c r="AY38" s="49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</row>
    <row r="39" spans="1:56" x14ac:dyDescent="0.2">
      <c r="A39" s="178"/>
      <c r="B39" s="183"/>
      <c r="C39" s="183"/>
      <c r="D39" s="2" t="s">
        <v>18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189"/>
      <c r="U39" s="60"/>
      <c r="V39" s="60">
        <v>0</v>
      </c>
      <c r="W39" s="60">
        <v>0</v>
      </c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1"/>
      <c r="AS39" s="71"/>
      <c r="AT39" s="71"/>
      <c r="AU39" s="76"/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</row>
    <row r="40" spans="1:56" x14ac:dyDescent="0.2">
      <c r="A40" s="178"/>
      <c r="B40" s="186" t="s">
        <v>38</v>
      </c>
      <c r="C40" s="186" t="s">
        <v>126</v>
      </c>
      <c r="D40" s="131" t="s">
        <v>17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132"/>
      <c r="U40" s="132"/>
      <c r="V40" s="98">
        <v>0</v>
      </c>
      <c r="W40" s="98">
        <v>0</v>
      </c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4"/>
      <c r="AS40" s="134"/>
      <c r="AT40" s="134"/>
      <c r="AU40" s="135"/>
      <c r="AV40" s="89">
        <v>0</v>
      </c>
      <c r="AW40" s="89">
        <v>0</v>
      </c>
      <c r="AX40" s="89">
        <v>0</v>
      </c>
      <c r="AY40" s="89">
        <v>0</v>
      </c>
      <c r="AZ40" s="89">
        <v>0</v>
      </c>
      <c r="BA40" s="89">
        <v>0</v>
      </c>
      <c r="BB40" s="89">
        <v>0</v>
      </c>
      <c r="BC40" s="89">
        <v>0</v>
      </c>
      <c r="BD40" s="89">
        <v>0</v>
      </c>
    </row>
    <row r="41" spans="1:56" x14ac:dyDescent="0.2">
      <c r="A41" s="178"/>
      <c r="B41" s="187"/>
      <c r="C41" s="187"/>
      <c r="D41" s="131" t="s">
        <v>18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132"/>
      <c r="U41" s="132"/>
      <c r="V41" s="98">
        <v>0</v>
      </c>
      <c r="W41" s="98">
        <v>0</v>
      </c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4"/>
      <c r="AS41" s="134"/>
      <c r="AT41" s="136"/>
      <c r="AU41" s="135"/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89">
        <v>0</v>
      </c>
      <c r="BB41" s="89">
        <v>0</v>
      </c>
      <c r="BC41" s="89">
        <v>0</v>
      </c>
      <c r="BD41" s="89">
        <v>0</v>
      </c>
    </row>
    <row r="42" spans="1:56" x14ac:dyDescent="0.2">
      <c r="A42" s="178"/>
      <c r="B42" s="158" t="s">
        <v>128</v>
      </c>
      <c r="C42" s="158" t="s">
        <v>93</v>
      </c>
      <c r="D42" s="2" t="s">
        <v>17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8"/>
      <c r="U42" s="193" t="s">
        <v>78</v>
      </c>
      <c r="V42" s="60">
        <v>0</v>
      </c>
      <c r="W42" s="60">
        <v>0</v>
      </c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1"/>
      <c r="AS42" s="71"/>
      <c r="AT42" s="85"/>
      <c r="AU42" s="76"/>
      <c r="AV42" s="49">
        <v>0</v>
      </c>
      <c r="AW42" s="49">
        <v>0</v>
      </c>
      <c r="AX42" s="49">
        <v>0</v>
      </c>
      <c r="AY42" s="49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</row>
    <row r="43" spans="1:56" x14ac:dyDescent="0.2">
      <c r="A43" s="178"/>
      <c r="B43" s="159"/>
      <c r="C43" s="159"/>
      <c r="D43" s="2" t="s">
        <v>18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8"/>
      <c r="U43" s="194"/>
      <c r="V43" s="74">
        <v>0</v>
      </c>
      <c r="W43" s="74">
        <v>0</v>
      </c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1"/>
      <c r="AS43" s="71"/>
      <c r="AT43" s="85"/>
      <c r="AU43" s="76"/>
      <c r="AV43" s="49">
        <v>0</v>
      </c>
      <c r="AW43" s="49">
        <v>0</v>
      </c>
      <c r="AX43" s="49">
        <v>0</v>
      </c>
      <c r="AY43" s="49">
        <v>0</v>
      </c>
      <c r="AZ43" s="49">
        <v>0</v>
      </c>
      <c r="BA43" s="49">
        <v>0</v>
      </c>
      <c r="BB43" s="49">
        <v>0</v>
      </c>
      <c r="BC43" s="49">
        <v>0</v>
      </c>
      <c r="BD43" s="49">
        <v>0</v>
      </c>
    </row>
    <row r="44" spans="1:56" ht="18.75" customHeight="1" x14ac:dyDescent="0.2">
      <c r="A44" s="178"/>
      <c r="B44" s="197" t="s">
        <v>69</v>
      </c>
      <c r="C44" s="198"/>
      <c r="D44" s="199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>
        <v>1</v>
      </c>
      <c r="U44" s="92">
        <v>2</v>
      </c>
      <c r="V44" s="90">
        <v>0</v>
      </c>
      <c r="W44" s="90">
        <v>0</v>
      </c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>
        <v>9</v>
      </c>
      <c r="AU44" s="92">
        <v>3</v>
      </c>
      <c r="AV44" s="89">
        <v>0</v>
      </c>
      <c r="AW44" s="89">
        <v>0</v>
      </c>
      <c r="AX44" s="89">
        <v>0</v>
      </c>
      <c r="AY44" s="89">
        <v>0</v>
      </c>
      <c r="AZ44" s="89">
        <v>0</v>
      </c>
      <c r="BA44" s="89">
        <v>0</v>
      </c>
      <c r="BB44" s="89">
        <v>0</v>
      </c>
      <c r="BC44" s="89">
        <v>0</v>
      </c>
      <c r="BD44" s="89">
        <v>0</v>
      </c>
    </row>
    <row r="63" spans="3:3" x14ac:dyDescent="0.2">
      <c r="C63" s="36"/>
    </row>
  </sheetData>
  <mergeCells count="72">
    <mergeCell ref="U36:U37"/>
    <mergeCell ref="B34:B35"/>
    <mergeCell ref="B36:B37"/>
    <mergeCell ref="C34:C35"/>
    <mergeCell ref="C36:C37"/>
    <mergeCell ref="B38:B39"/>
    <mergeCell ref="C38:C39"/>
    <mergeCell ref="A1:BD1"/>
    <mergeCell ref="A3:A7"/>
    <mergeCell ref="B3:B7"/>
    <mergeCell ref="F3:H3"/>
    <mergeCell ref="J3:L3"/>
    <mergeCell ref="N3:Q3"/>
    <mergeCell ref="R3:U3"/>
    <mergeCell ref="W3:Y3"/>
    <mergeCell ref="AW3:AY3"/>
    <mergeCell ref="B28:B29"/>
    <mergeCell ref="C3:C7"/>
    <mergeCell ref="D3:D7"/>
    <mergeCell ref="AZ3:BD3"/>
    <mergeCell ref="AA3:AC3"/>
    <mergeCell ref="AE3:AH3"/>
    <mergeCell ref="E4:BD4"/>
    <mergeCell ref="AJ3:AL3"/>
    <mergeCell ref="AN3:AQ3"/>
    <mergeCell ref="AR3:AU3"/>
    <mergeCell ref="B32:B33"/>
    <mergeCell ref="B30:B31"/>
    <mergeCell ref="C30:C31"/>
    <mergeCell ref="B18:B19"/>
    <mergeCell ref="E6:BD6"/>
    <mergeCell ref="C28:C29"/>
    <mergeCell ref="B8:B9"/>
    <mergeCell ref="C8:C9"/>
    <mergeCell ref="B24:B25"/>
    <mergeCell ref="B26:B27"/>
    <mergeCell ref="C32:C33"/>
    <mergeCell ref="A8:A44"/>
    <mergeCell ref="B44:D44"/>
    <mergeCell ref="C18:C19"/>
    <mergeCell ref="B20:B21"/>
    <mergeCell ref="C20:C21"/>
    <mergeCell ref="B22:B23"/>
    <mergeCell ref="C24:C25"/>
    <mergeCell ref="B14:B15"/>
    <mergeCell ref="C14:C15"/>
    <mergeCell ref="C22:C23"/>
    <mergeCell ref="C16:C17"/>
    <mergeCell ref="B10:B11"/>
    <mergeCell ref="C10:C11"/>
    <mergeCell ref="B12:B13"/>
    <mergeCell ref="C12:C13"/>
    <mergeCell ref="B16:B17"/>
    <mergeCell ref="AU10:AU11"/>
    <mergeCell ref="AT14:AT15"/>
    <mergeCell ref="AT18:AT19"/>
    <mergeCell ref="AU20:AU21"/>
    <mergeCell ref="AT30:AT31"/>
    <mergeCell ref="AT12:AT13"/>
    <mergeCell ref="AT22:AT23"/>
    <mergeCell ref="AT28:AT29"/>
    <mergeCell ref="AU26:AU27"/>
    <mergeCell ref="B40:B41"/>
    <mergeCell ref="C40:C41"/>
    <mergeCell ref="B42:B43"/>
    <mergeCell ref="C42:C43"/>
    <mergeCell ref="AT24:AT25"/>
    <mergeCell ref="AT34:AT37"/>
    <mergeCell ref="T38:T39"/>
    <mergeCell ref="U42:U43"/>
    <mergeCell ref="AT32:AT33"/>
    <mergeCell ref="C26:C27"/>
  </mergeCells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62"/>
  <sheetViews>
    <sheetView view="pageBreakPreview" topLeftCell="B4" zoomScale="110" zoomScaleNormal="130" zoomScaleSheetLayoutView="110" workbookViewId="0">
      <selection activeCell="C9" sqref="C9:C10"/>
    </sheetView>
  </sheetViews>
  <sheetFormatPr defaultRowHeight="12.75" x14ac:dyDescent="0.2"/>
  <cols>
    <col min="1" max="1" width="4.85546875" customWidth="1"/>
    <col min="2" max="2" width="6.28515625" customWidth="1"/>
    <col min="3" max="3" width="17.42578125" customWidth="1"/>
    <col min="4" max="4" width="6.140625" customWidth="1"/>
    <col min="5" max="20" width="3.42578125" customWidth="1"/>
    <col min="21" max="23" width="2.7109375" customWidth="1"/>
    <col min="24" max="24" width="3.140625" customWidth="1"/>
    <col min="25" max="25" width="3" customWidth="1"/>
    <col min="26" max="26" width="3.140625" customWidth="1"/>
    <col min="27" max="27" width="3.28515625" customWidth="1"/>
    <col min="28" max="32" width="3.140625" customWidth="1"/>
    <col min="33" max="33" width="3.5703125" customWidth="1"/>
    <col min="34" max="40" width="3.140625" customWidth="1"/>
    <col min="41" max="41" width="3.42578125" customWidth="1"/>
    <col min="42" max="42" width="3.28515625" customWidth="1"/>
    <col min="43" max="44" width="3.140625" customWidth="1"/>
    <col min="45" max="45" width="3.28515625" customWidth="1"/>
    <col min="46" max="56" width="2.7109375" customWidth="1"/>
    <col min="57" max="57" width="4.5703125" style="10" customWidth="1"/>
    <col min="58" max="60" width="2.7109375" customWidth="1"/>
  </cols>
  <sheetData>
    <row r="2" spans="1:57" ht="69.75" customHeight="1" x14ac:dyDescent="0.2">
      <c r="A2" s="179" t="s">
        <v>0</v>
      </c>
      <c r="B2" s="179" t="s">
        <v>1</v>
      </c>
      <c r="C2" s="179" t="s">
        <v>2</v>
      </c>
      <c r="D2" s="179" t="s">
        <v>3</v>
      </c>
      <c r="E2" s="3" t="s">
        <v>63</v>
      </c>
      <c r="F2" s="160" t="s">
        <v>28</v>
      </c>
      <c r="G2" s="161"/>
      <c r="H2" s="162"/>
      <c r="I2" s="3" t="s">
        <v>64</v>
      </c>
      <c r="J2" s="160" t="s">
        <v>4</v>
      </c>
      <c r="K2" s="161"/>
      <c r="L2" s="161"/>
      <c r="M2" s="3" t="s">
        <v>71</v>
      </c>
      <c r="N2" s="163" t="s">
        <v>5</v>
      </c>
      <c r="O2" s="163"/>
      <c r="P2" s="163"/>
      <c r="Q2" s="163"/>
      <c r="R2" s="163" t="s">
        <v>6</v>
      </c>
      <c r="S2" s="163"/>
      <c r="T2" s="163"/>
      <c r="U2" s="163"/>
      <c r="V2" s="3" t="s">
        <v>65</v>
      </c>
      <c r="W2" s="163" t="s">
        <v>7</v>
      </c>
      <c r="X2" s="163"/>
      <c r="Y2" s="163"/>
      <c r="Z2" s="4" t="s">
        <v>72</v>
      </c>
      <c r="AA2" s="163" t="s">
        <v>8</v>
      </c>
      <c r="AB2" s="163"/>
      <c r="AC2" s="163"/>
      <c r="AD2" s="4" t="s">
        <v>73</v>
      </c>
      <c r="AE2" s="163" t="s">
        <v>9</v>
      </c>
      <c r="AF2" s="163"/>
      <c r="AG2" s="163"/>
      <c r="AH2" s="163"/>
      <c r="AI2" s="3" t="s">
        <v>66</v>
      </c>
      <c r="AJ2" s="163" t="s">
        <v>10</v>
      </c>
      <c r="AK2" s="163"/>
      <c r="AL2" s="163"/>
      <c r="AM2" s="3" t="s">
        <v>67</v>
      </c>
      <c r="AN2" s="163" t="s">
        <v>11</v>
      </c>
      <c r="AO2" s="163"/>
      <c r="AP2" s="163"/>
      <c r="AQ2" s="163"/>
      <c r="AR2" s="163" t="s">
        <v>12</v>
      </c>
      <c r="AS2" s="163"/>
      <c r="AT2" s="163"/>
      <c r="AU2" s="163"/>
      <c r="AV2" s="3" t="s">
        <v>70</v>
      </c>
      <c r="AW2" s="163" t="s">
        <v>13</v>
      </c>
      <c r="AX2" s="163"/>
      <c r="AY2" s="163"/>
      <c r="AZ2" s="163" t="s">
        <v>14</v>
      </c>
      <c r="BA2" s="163"/>
      <c r="BB2" s="163"/>
      <c r="BC2" s="163"/>
      <c r="BD2" s="163"/>
      <c r="BE2" s="166" t="s">
        <v>29</v>
      </c>
    </row>
    <row r="3" spans="1:57" x14ac:dyDescent="0.2">
      <c r="A3" s="180"/>
      <c r="B3" s="180"/>
      <c r="C3" s="180"/>
      <c r="D3" s="180"/>
      <c r="E3" s="171" t="s">
        <v>15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67"/>
    </row>
    <row r="4" spans="1:57" x14ac:dyDescent="0.2">
      <c r="A4" s="180"/>
      <c r="B4" s="180"/>
      <c r="C4" s="180"/>
      <c r="D4" s="180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167"/>
    </row>
    <row r="5" spans="1:57" x14ac:dyDescent="0.2">
      <c r="A5" s="180"/>
      <c r="B5" s="180"/>
      <c r="C5" s="180"/>
      <c r="D5" s="180"/>
      <c r="E5" s="169" t="s">
        <v>27</v>
      </c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67"/>
    </row>
    <row r="6" spans="1:57" x14ac:dyDescent="0.2">
      <c r="A6" s="181"/>
      <c r="B6" s="181"/>
      <c r="C6" s="181"/>
      <c r="D6" s="181"/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25">
        <v>29</v>
      </c>
      <c r="AH6" s="25">
        <v>30</v>
      </c>
      <c r="AI6" s="25">
        <v>31</v>
      </c>
      <c r="AJ6" s="25">
        <v>32</v>
      </c>
      <c r="AK6" s="25">
        <v>33</v>
      </c>
      <c r="AL6" s="25">
        <v>34</v>
      </c>
      <c r="AM6" s="25">
        <v>35</v>
      </c>
      <c r="AN6" s="25">
        <v>36</v>
      </c>
      <c r="AO6" s="25">
        <v>37</v>
      </c>
      <c r="AP6" s="25">
        <v>38</v>
      </c>
      <c r="AQ6" s="25">
        <v>39</v>
      </c>
      <c r="AR6" s="25">
        <v>40</v>
      </c>
      <c r="AS6" s="25">
        <v>41</v>
      </c>
      <c r="AT6" s="25">
        <v>42</v>
      </c>
      <c r="AU6" s="25">
        <v>43</v>
      </c>
      <c r="AV6" s="25">
        <v>44</v>
      </c>
      <c r="AW6" s="25">
        <v>45</v>
      </c>
      <c r="AX6" s="25">
        <v>46</v>
      </c>
      <c r="AY6" s="2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168"/>
    </row>
    <row r="7" spans="1:57" ht="12.75" customHeight="1" x14ac:dyDescent="0.2">
      <c r="A7" s="214" t="s">
        <v>31</v>
      </c>
      <c r="B7" s="205" t="s">
        <v>159</v>
      </c>
      <c r="C7" s="206" t="s">
        <v>145</v>
      </c>
      <c r="D7" s="131" t="s">
        <v>17</v>
      </c>
      <c r="E7" s="92">
        <f>SUM(E11,E9)</f>
        <v>5</v>
      </c>
      <c r="F7" s="92">
        <f t="shared" ref="F7:T7" si="0">SUM(F11,F9)</f>
        <v>5</v>
      </c>
      <c r="G7" s="92">
        <f t="shared" si="0"/>
        <v>5</v>
      </c>
      <c r="H7" s="92">
        <f t="shared" si="0"/>
        <v>5</v>
      </c>
      <c r="I7" s="92">
        <f t="shared" si="0"/>
        <v>5</v>
      </c>
      <c r="J7" s="92">
        <f t="shared" si="0"/>
        <v>5</v>
      </c>
      <c r="K7" s="92">
        <f t="shared" si="0"/>
        <v>5</v>
      </c>
      <c r="L7" s="92">
        <f t="shared" si="0"/>
        <v>5</v>
      </c>
      <c r="M7" s="92">
        <f t="shared" si="0"/>
        <v>5</v>
      </c>
      <c r="N7" s="92">
        <f t="shared" si="0"/>
        <v>5</v>
      </c>
      <c r="O7" s="92">
        <f t="shared" si="0"/>
        <v>5</v>
      </c>
      <c r="P7" s="92">
        <f t="shared" si="0"/>
        <v>5</v>
      </c>
      <c r="Q7" s="92">
        <f t="shared" si="0"/>
        <v>5</v>
      </c>
      <c r="R7" s="92">
        <f t="shared" si="0"/>
        <v>5</v>
      </c>
      <c r="S7" s="92">
        <f t="shared" si="0"/>
        <v>5</v>
      </c>
      <c r="T7" s="92">
        <f t="shared" si="0"/>
        <v>5</v>
      </c>
      <c r="U7" s="92" t="s">
        <v>122</v>
      </c>
      <c r="V7" s="92">
        <v>0</v>
      </c>
      <c r="W7" s="92">
        <v>0</v>
      </c>
      <c r="X7" s="92">
        <f t="shared" ref="X7:AS8" si="1">SUM(X11,X9)</f>
        <v>0</v>
      </c>
      <c r="Y7" s="92">
        <f t="shared" si="1"/>
        <v>0</v>
      </c>
      <c r="Z7" s="92">
        <f t="shared" si="1"/>
        <v>0</v>
      </c>
      <c r="AA7" s="92">
        <f t="shared" si="1"/>
        <v>0</v>
      </c>
      <c r="AB7" s="92">
        <f t="shared" si="1"/>
        <v>0</v>
      </c>
      <c r="AC7" s="92">
        <f t="shared" si="1"/>
        <v>0</v>
      </c>
      <c r="AD7" s="92">
        <f t="shared" si="1"/>
        <v>0</v>
      </c>
      <c r="AE7" s="92">
        <f t="shared" si="1"/>
        <v>0</v>
      </c>
      <c r="AF7" s="92">
        <f t="shared" si="1"/>
        <v>0</v>
      </c>
      <c r="AG7" s="92">
        <f t="shared" si="1"/>
        <v>0</v>
      </c>
      <c r="AH7" s="92">
        <f t="shared" si="1"/>
        <v>0</v>
      </c>
      <c r="AI7" s="92">
        <f t="shared" si="1"/>
        <v>0</v>
      </c>
      <c r="AJ7" s="92">
        <f t="shared" si="1"/>
        <v>0</v>
      </c>
      <c r="AK7" s="92">
        <f t="shared" si="1"/>
        <v>0</v>
      </c>
      <c r="AL7" s="92">
        <f t="shared" si="1"/>
        <v>0</v>
      </c>
      <c r="AM7" s="92">
        <f t="shared" si="1"/>
        <v>0</v>
      </c>
      <c r="AN7" s="92">
        <f t="shared" si="1"/>
        <v>0</v>
      </c>
      <c r="AO7" s="92">
        <f t="shared" si="1"/>
        <v>0</v>
      </c>
      <c r="AP7" s="92">
        <f t="shared" si="1"/>
        <v>0</v>
      </c>
      <c r="AQ7" s="92">
        <f t="shared" si="1"/>
        <v>0</v>
      </c>
      <c r="AR7" s="92">
        <f t="shared" si="1"/>
        <v>0</v>
      </c>
      <c r="AS7" s="92">
        <f t="shared" si="1"/>
        <v>0</v>
      </c>
      <c r="AT7" s="92">
        <f t="shared" ref="AT7:BD7" si="2">SUM(AT11,)</f>
        <v>0</v>
      </c>
      <c r="AU7" s="92" t="s">
        <v>122</v>
      </c>
      <c r="AV7" s="92">
        <f t="shared" si="2"/>
        <v>0</v>
      </c>
      <c r="AW7" s="92">
        <f t="shared" si="2"/>
        <v>0</v>
      </c>
      <c r="AX7" s="92">
        <f t="shared" si="2"/>
        <v>0</v>
      </c>
      <c r="AY7" s="92">
        <f t="shared" si="2"/>
        <v>0</v>
      </c>
      <c r="AZ7" s="92">
        <f t="shared" si="2"/>
        <v>0</v>
      </c>
      <c r="BA7" s="92">
        <f t="shared" si="2"/>
        <v>0</v>
      </c>
      <c r="BB7" s="92">
        <f t="shared" si="2"/>
        <v>0</v>
      </c>
      <c r="BC7" s="92">
        <f t="shared" si="2"/>
        <v>0</v>
      </c>
      <c r="BD7" s="92">
        <f t="shared" si="2"/>
        <v>0</v>
      </c>
      <c r="BE7" s="92">
        <f t="shared" ref="BE7:BE14" si="3">SUM(E7:BD7)</f>
        <v>80</v>
      </c>
    </row>
    <row r="8" spans="1:57" x14ac:dyDescent="0.2">
      <c r="A8" s="215"/>
      <c r="B8" s="205"/>
      <c r="C8" s="207"/>
      <c r="D8" s="131" t="s">
        <v>18</v>
      </c>
      <c r="E8" s="92">
        <f>SUM(E12,E10)</f>
        <v>2.5</v>
      </c>
      <c r="F8" s="92">
        <f t="shared" ref="F8:T8" si="4">SUM(F12,F10)</f>
        <v>2.5</v>
      </c>
      <c r="G8" s="92">
        <f t="shared" si="4"/>
        <v>2.5</v>
      </c>
      <c r="H8" s="92">
        <f t="shared" si="4"/>
        <v>2.5</v>
      </c>
      <c r="I8" s="92">
        <f t="shared" si="4"/>
        <v>2.5</v>
      </c>
      <c r="J8" s="92">
        <f t="shared" si="4"/>
        <v>2.5</v>
      </c>
      <c r="K8" s="92">
        <f t="shared" si="4"/>
        <v>2.5</v>
      </c>
      <c r="L8" s="92">
        <f t="shared" si="4"/>
        <v>2.5</v>
      </c>
      <c r="M8" s="92">
        <f t="shared" si="4"/>
        <v>2.5</v>
      </c>
      <c r="N8" s="92">
        <f t="shared" si="4"/>
        <v>2.5</v>
      </c>
      <c r="O8" s="92">
        <f t="shared" si="4"/>
        <v>2.5</v>
      </c>
      <c r="P8" s="92">
        <f t="shared" si="4"/>
        <v>2.5</v>
      </c>
      <c r="Q8" s="92">
        <f t="shared" si="4"/>
        <v>2.5</v>
      </c>
      <c r="R8" s="92">
        <f t="shared" si="4"/>
        <v>2.5</v>
      </c>
      <c r="S8" s="92">
        <f t="shared" si="4"/>
        <v>2.5</v>
      </c>
      <c r="T8" s="92">
        <f t="shared" si="4"/>
        <v>2.5</v>
      </c>
      <c r="U8" s="92" t="s">
        <v>122</v>
      </c>
      <c r="V8" s="92">
        <v>0</v>
      </c>
      <c r="W8" s="92">
        <v>0</v>
      </c>
      <c r="X8" s="92">
        <f t="shared" si="1"/>
        <v>0</v>
      </c>
      <c r="Y8" s="92">
        <f t="shared" si="1"/>
        <v>0</v>
      </c>
      <c r="Z8" s="92">
        <f t="shared" si="1"/>
        <v>0</v>
      </c>
      <c r="AA8" s="92">
        <f t="shared" si="1"/>
        <v>0</v>
      </c>
      <c r="AB8" s="92">
        <f t="shared" si="1"/>
        <v>0</v>
      </c>
      <c r="AC8" s="92">
        <f t="shared" si="1"/>
        <v>0</v>
      </c>
      <c r="AD8" s="92">
        <f t="shared" si="1"/>
        <v>0</v>
      </c>
      <c r="AE8" s="92">
        <f t="shared" si="1"/>
        <v>0</v>
      </c>
      <c r="AF8" s="92">
        <f t="shared" si="1"/>
        <v>0</v>
      </c>
      <c r="AG8" s="92">
        <f t="shared" si="1"/>
        <v>0</v>
      </c>
      <c r="AH8" s="92">
        <f t="shared" si="1"/>
        <v>0</v>
      </c>
      <c r="AI8" s="92">
        <f t="shared" si="1"/>
        <v>0</v>
      </c>
      <c r="AJ8" s="92">
        <f t="shared" si="1"/>
        <v>0</v>
      </c>
      <c r="AK8" s="92">
        <f t="shared" si="1"/>
        <v>0</v>
      </c>
      <c r="AL8" s="92">
        <f t="shared" si="1"/>
        <v>0</v>
      </c>
      <c r="AM8" s="92">
        <f t="shared" si="1"/>
        <v>0</v>
      </c>
      <c r="AN8" s="92">
        <f t="shared" si="1"/>
        <v>0</v>
      </c>
      <c r="AO8" s="92">
        <f t="shared" si="1"/>
        <v>0</v>
      </c>
      <c r="AP8" s="92">
        <f t="shared" si="1"/>
        <v>0</v>
      </c>
      <c r="AQ8" s="92">
        <f t="shared" si="1"/>
        <v>0</v>
      </c>
      <c r="AR8" s="92">
        <f t="shared" si="1"/>
        <v>0</v>
      </c>
      <c r="AS8" s="92">
        <f t="shared" si="1"/>
        <v>0</v>
      </c>
      <c r="AT8" s="92">
        <f t="shared" ref="AT8:BD8" si="5">SUM(AT12,)</f>
        <v>0</v>
      </c>
      <c r="AU8" s="92" t="s">
        <v>122</v>
      </c>
      <c r="AV8" s="92">
        <f t="shared" si="5"/>
        <v>0</v>
      </c>
      <c r="AW8" s="92">
        <f t="shared" si="5"/>
        <v>0</v>
      </c>
      <c r="AX8" s="92">
        <f t="shared" si="5"/>
        <v>0</v>
      </c>
      <c r="AY8" s="92">
        <f t="shared" si="5"/>
        <v>0</v>
      </c>
      <c r="AZ8" s="92">
        <f t="shared" si="5"/>
        <v>0</v>
      </c>
      <c r="BA8" s="92">
        <f t="shared" si="5"/>
        <v>0</v>
      </c>
      <c r="BB8" s="92">
        <f t="shared" si="5"/>
        <v>0</v>
      </c>
      <c r="BC8" s="92">
        <f t="shared" si="5"/>
        <v>0</v>
      </c>
      <c r="BD8" s="92">
        <f t="shared" si="5"/>
        <v>0</v>
      </c>
      <c r="BE8" s="92">
        <f t="shared" si="3"/>
        <v>40</v>
      </c>
    </row>
    <row r="9" spans="1:57" ht="15.75" customHeight="1" x14ac:dyDescent="0.2">
      <c r="A9" s="215"/>
      <c r="B9" s="209" t="s">
        <v>149</v>
      </c>
      <c r="C9" s="209" t="s">
        <v>23</v>
      </c>
      <c r="D9" s="2" t="s">
        <v>17</v>
      </c>
      <c r="E9" s="49">
        <v>4</v>
      </c>
      <c r="F9" s="49">
        <v>4</v>
      </c>
      <c r="G9" s="49">
        <v>4</v>
      </c>
      <c r="H9" s="49">
        <v>4</v>
      </c>
      <c r="I9" s="49">
        <v>4</v>
      </c>
      <c r="J9" s="49">
        <v>4</v>
      </c>
      <c r="K9" s="49">
        <v>4</v>
      </c>
      <c r="L9" s="49">
        <v>4</v>
      </c>
      <c r="M9" s="49">
        <v>4</v>
      </c>
      <c r="N9" s="49">
        <v>4</v>
      </c>
      <c r="O9" s="49">
        <v>4</v>
      </c>
      <c r="P9" s="49">
        <v>4</v>
      </c>
      <c r="Q9" s="49">
        <v>4</v>
      </c>
      <c r="R9" s="49">
        <v>4</v>
      </c>
      <c r="S9" s="49">
        <v>4</v>
      </c>
      <c r="T9" s="49">
        <v>4</v>
      </c>
      <c r="U9" s="42" t="s">
        <v>122</v>
      </c>
      <c r="V9" s="43">
        <v>0</v>
      </c>
      <c r="W9" s="43">
        <v>0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51" t="s">
        <v>123</v>
      </c>
      <c r="AU9" s="44" t="s">
        <v>122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48">
        <f>SUM(E9:BD9)</f>
        <v>64</v>
      </c>
    </row>
    <row r="10" spans="1:57" x14ac:dyDescent="0.2">
      <c r="A10" s="215"/>
      <c r="B10" s="210"/>
      <c r="C10" s="210"/>
      <c r="D10" s="2" t="s">
        <v>18</v>
      </c>
      <c r="E10" s="49">
        <v>2</v>
      </c>
      <c r="F10" s="49">
        <v>2</v>
      </c>
      <c r="G10" s="49">
        <v>2</v>
      </c>
      <c r="H10" s="49">
        <v>2</v>
      </c>
      <c r="I10" s="49">
        <v>2</v>
      </c>
      <c r="J10" s="49">
        <v>2</v>
      </c>
      <c r="K10" s="49">
        <v>2</v>
      </c>
      <c r="L10" s="49">
        <v>2</v>
      </c>
      <c r="M10" s="49">
        <v>2</v>
      </c>
      <c r="N10" s="49">
        <v>2</v>
      </c>
      <c r="O10" s="49">
        <v>2</v>
      </c>
      <c r="P10" s="49">
        <v>2</v>
      </c>
      <c r="Q10" s="49">
        <v>2</v>
      </c>
      <c r="R10" s="49">
        <v>2</v>
      </c>
      <c r="S10" s="49">
        <v>2</v>
      </c>
      <c r="T10" s="49">
        <v>2</v>
      </c>
      <c r="U10" s="42" t="s">
        <v>122</v>
      </c>
      <c r="V10" s="43">
        <v>0</v>
      </c>
      <c r="W10" s="43">
        <v>0</v>
      </c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51" t="s">
        <v>123</v>
      </c>
      <c r="AU10" s="44" t="s">
        <v>122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48">
        <f>SUM(E10:BD10)</f>
        <v>32</v>
      </c>
    </row>
    <row r="11" spans="1:57" ht="12.75" customHeight="1" x14ac:dyDescent="0.2">
      <c r="A11" s="215"/>
      <c r="B11" s="177" t="s">
        <v>170</v>
      </c>
      <c r="C11" s="182" t="s">
        <v>154</v>
      </c>
      <c r="D11" s="2" t="s">
        <v>17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42" t="s">
        <v>122</v>
      </c>
      <c r="V11" s="43">
        <v>0</v>
      </c>
      <c r="W11" s="43">
        <v>0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51" t="s">
        <v>123</v>
      </c>
      <c r="AU11" s="44" t="s">
        <v>122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48">
        <f>SUM(E11:BD11)</f>
        <v>16</v>
      </c>
    </row>
    <row r="12" spans="1:57" x14ac:dyDescent="0.2">
      <c r="A12" s="215"/>
      <c r="B12" s="177"/>
      <c r="C12" s="183"/>
      <c r="D12" s="2" t="s">
        <v>18</v>
      </c>
      <c r="E12" s="12">
        <v>0.5</v>
      </c>
      <c r="F12" s="12">
        <v>0.5</v>
      </c>
      <c r="G12" s="12">
        <v>0.5</v>
      </c>
      <c r="H12" s="12">
        <v>0.5</v>
      </c>
      <c r="I12" s="12">
        <v>0.5</v>
      </c>
      <c r="J12" s="12">
        <v>0.5</v>
      </c>
      <c r="K12" s="12">
        <v>0.5</v>
      </c>
      <c r="L12" s="12">
        <v>0.5</v>
      </c>
      <c r="M12" s="12">
        <v>0.5</v>
      </c>
      <c r="N12" s="12">
        <v>0.5</v>
      </c>
      <c r="O12" s="12">
        <v>0.5</v>
      </c>
      <c r="P12" s="12">
        <v>0.5</v>
      </c>
      <c r="Q12" s="12">
        <v>0.5</v>
      </c>
      <c r="R12" s="12">
        <v>0.5</v>
      </c>
      <c r="S12" s="12">
        <v>0.5</v>
      </c>
      <c r="T12" s="12">
        <v>0.5</v>
      </c>
      <c r="U12" s="42" t="s">
        <v>122</v>
      </c>
      <c r="V12" s="43">
        <v>0</v>
      </c>
      <c r="W12" s="43">
        <v>0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51" t="s">
        <v>123</v>
      </c>
      <c r="AU12" s="44" t="s">
        <v>122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48">
        <f t="shared" si="3"/>
        <v>8</v>
      </c>
    </row>
    <row r="13" spans="1:57" s="10" customFormat="1" ht="15" customHeight="1" x14ac:dyDescent="0.2">
      <c r="A13" s="215"/>
      <c r="B13" s="205" t="s">
        <v>32</v>
      </c>
      <c r="C13" s="206" t="s">
        <v>125</v>
      </c>
      <c r="D13" s="137" t="s">
        <v>17</v>
      </c>
      <c r="E13" s="92">
        <f>E15+E17+E19</f>
        <v>7</v>
      </c>
      <c r="F13" s="92">
        <f t="shared" ref="F13:T13" si="6">F15+F17+F19</f>
        <v>7</v>
      </c>
      <c r="G13" s="92">
        <f t="shared" si="6"/>
        <v>7</v>
      </c>
      <c r="H13" s="92">
        <f t="shared" si="6"/>
        <v>7</v>
      </c>
      <c r="I13" s="92">
        <f t="shared" si="6"/>
        <v>7</v>
      </c>
      <c r="J13" s="92">
        <f t="shared" si="6"/>
        <v>7</v>
      </c>
      <c r="K13" s="92">
        <f t="shared" si="6"/>
        <v>7</v>
      </c>
      <c r="L13" s="92">
        <f t="shared" si="6"/>
        <v>7</v>
      </c>
      <c r="M13" s="92">
        <f t="shared" si="6"/>
        <v>7</v>
      </c>
      <c r="N13" s="92">
        <f t="shared" si="6"/>
        <v>7</v>
      </c>
      <c r="O13" s="92">
        <f t="shared" si="6"/>
        <v>7</v>
      </c>
      <c r="P13" s="92">
        <f t="shared" si="6"/>
        <v>7</v>
      </c>
      <c r="Q13" s="92">
        <f t="shared" si="6"/>
        <v>7</v>
      </c>
      <c r="R13" s="92">
        <f t="shared" si="6"/>
        <v>7</v>
      </c>
      <c r="S13" s="92">
        <f t="shared" si="6"/>
        <v>7</v>
      </c>
      <c r="T13" s="92">
        <f t="shared" si="6"/>
        <v>7</v>
      </c>
      <c r="U13" s="92" t="s">
        <v>122</v>
      </c>
      <c r="V13" s="92">
        <f t="shared" ref="V13:AS13" si="7">V15+V17+V19</f>
        <v>0</v>
      </c>
      <c r="W13" s="92">
        <f t="shared" si="7"/>
        <v>0</v>
      </c>
      <c r="X13" s="92">
        <f t="shared" si="7"/>
        <v>4</v>
      </c>
      <c r="Y13" s="92">
        <f t="shared" si="7"/>
        <v>4</v>
      </c>
      <c r="Z13" s="92">
        <f t="shared" si="7"/>
        <v>4</v>
      </c>
      <c r="AA13" s="92">
        <f t="shared" si="7"/>
        <v>4</v>
      </c>
      <c r="AB13" s="92">
        <f t="shared" si="7"/>
        <v>4</v>
      </c>
      <c r="AC13" s="92">
        <f t="shared" si="7"/>
        <v>4</v>
      </c>
      <c r="AD13" s="92">
        <f t="shared" si="7"/>
        <v>4</v>
      </c>
      <c r="AE13" s="92">
        <f t="shared" si="7"/>
        <v>4</v>
      </c>
      <c r="AF13" s="92">
        <f t="shared" si="7"/>
        <v>4</v>
      </c>
      <c r="AG13" s="92">
        <f t="shared" si="7"/>
        <v>4</v>
      </c>
      <c r="AH13" s="92">
        <f t="shared" si="7"/>
        <v>4</v>
      </c>
      <c r="AI13" s="92">
        <f t="shared" si="7"/>
        <v>4</v>
      </c>
      <c r="AJ13" s="92">
        <f t="shared" si="7"/>
        <v>4</v>
      </c>
      <c r="AK13" s="92">
        <f t="shared" si="7"/>
        <v>4</v>
      </c>
      <c r="AL13" s="92">
        <f t="shared" si="7"/>
        <v>4</v>
      </c>
      <c r="AM13" s="92">
        <f t="shared" si="7"/>
        <v>4</v>
      </c>
      <c r="AN13" s="92">
        <f t="shared" si="7"/>
        <v>4</v>
      </c>
      <c r="AO13" s="92">
        <f t="shared" si="7"/>
        <v>4</v>
      </c>
      <c r="AP13" s="92">
        <f t="shared" si="7"/>
        <v>4</v>
      </c>
      <c r="AQ13" s="92">
        <f t="shared" si="7"/>
        <v>4</v>
      </c>
      <c r="AR13" s="92">
        <f t="shared" si="7"/>
        <v>4</v>
      </c>
      <c r="AS13" s="92">
        <f t="shared" si="7"/>
        <v>4</v>
      </c>
      <c r="AT13" s="92">
        <v>0</v>
      </c>
      <c r="AU13" s="92" t="s">
        <v>122</v>
      </c>
      <c r="AV13" s="92">
        <f t="shared" ref="AV13:BD13" si="8">AV15+AV17+AV19</f>
        <v>0</v>
      </c>
      <c r="AW13" s="92">
        <f t="shared" si="8"/>
        <v>0</v>
      </c>
      <c r="AX13" s="92">
        <f t="shared" si="8"/>
        <v>0</v>
      </c>
      <c r="AY13" s="92">
        <f t="shared" si="8"/>
        <v>0</v>
      </c>
      <c r="AZ13" s="92">
        <f t="shared" si="8"/>
        <v>0</v>
      </c>
      <c r="BA13" s="92">
        <f t="shared" si="8"/>
        <v>0</v>
      </c>
      <c r="BB13" s="92">
        <f t="shared" si="8"/>
        <v>0</v>
      </c>
      <c r="BC13" s="92">
        <f t="shared" si="8"/>
        <v>0</v>
      </c>
      <c r="BD13" s="92">
        <f t="shared" si="8"/>
        <v>0</v>
      </c>
      <c r="BE13" s="92">
        <f t="shared" si="3"/>
        <v>200</v>
      </c>
    </row>
    <row r="14" spans="1:57" s="10" customFormat="1" x14ac:dyDescent="0.2">
      <c r="A14" s="215"/>
      <c r="B14" s="205"/>
      <c r="C14" s="207"/>
      <c r="D14" s="131" t="s">
        <v>18</v>
      </c>
      <c r="E14" s="92">
        <f>E16+E18+E20</f>
        <v>3.5</v>
      </c>
      <c r="F14" s="92">
        <f t="shared" ref="F14:T14" si="9">F16+F18+F20</f>
        <v>3.5</v>
      </c>
      <c r="G14" s="92">
        <f t="shared" si="9"/>
        <v>3.5</v>
      </c>
      <c r="H14" s="92">
        <f t="shared" si="9"/>
        <v>3.5</v>
      </c>
      <c r="I14" s="92">
        <f t="shared" si="9"/>
        <v>3.5</v>
      </c>
      <c r="J14" s="92">
        <f t="shared" si="9"/>
        <v>3.5</v>
      </c>
      <c r="K14" s="92">
        <f t="shared" si="9"/>
        <v>3.5</v>
      </c>
      <c r="L14" s="92">
        <f t="shared" si="9"/>
        <v>3.5</v>
      </c>
      <c r="M14" s="92">
        <f t="shared" si="9"/>
        <v>3.5</v>
      </c>
      <c r="N14" s="92">
        <f t="shared" si="9"/>
        <v>3.5</v>
      </c>
      <c r="O14" s="92">
        <f t="shared" si="9"/>
        <v>3.5</v>
      </c>
      <c r="P14" s="92">
        <f t="shared" si="9"/>
        <v>3.5</v>
      </c>
      <c r="Q14" s="92">
        <f t="shared" si="9"/>
        <v>3</v>
      </c>
      <c r="R14" s="92">
        <f t="shared" si="9"/>
        <v>3</v>
      </c>
      <c r="S14" s="92">
        <f t="shared" si="9"/>
        <v>3</v>
      </c>
      <c r="T14" s="92">
        <f t="shared" si="9"/>
        <v>3</v>
      </c>
      <c r="U14" s="92" t="s">
        <v>122</v>
      </c>
      <c r="V14" s="92">
        <f t="shared" ref="V14:AS14" si="10">V16+V18+V20</f>
        <v>0</v>
      </c>
      <c r="W14" s="92">
        <f t="shared" si="10"/>
        <v>0</v>
      </c>
      <c r="X14" s="92">
        <f t="shared" si="10"/>
        <v>2</v>
      </c>
      <c r="Y14" s="92">
        <f t="shared" si="10"/>
        <v>2</v>
      </c>
      <c r="Z14" s="92">
        <f t="shared" si="10"/>
        <v>2</v>
      </c>
      <c r="AA14" s="92">
        <f t="shared" si="10"/>
        <v>2</v>
      </c>
      <c r="AB14" s="92">
        <f t="shared" si="10"/>
        <v>2</v>
      </c>
      <c r="AC14" s="92">
        <f t="shared" si="10"/>
        <v>2</v>
      </c>
      <c r="AD14" s="92">
        <f t="shared" si="10"/>
        <v>2</v>
      </c>
      <c r="AE14" s="92">
        <f t="shared" si="10"/>
        <v>2</v>
      </c>
      <c r="AF14" s="92">
        <f t="shared" si="10"/>
        <v>2</v>
      </c>
      <c r="AG14" s="92">
        <f t="shared" si="10"/>
        <v>2</v>
      </c>
      <c r="AH14" s="92">
        <f t="shared" si="10"/>
        <v>2</v>
      </c>
      <c r="AI14" s="92">
        <f t="shared" si="10"/>
        <v>2</v>
      </c>
      <c r="AJ14" s="92">
        <f t="shared" si="10"/>
        <v>2</v>
      </c>
      <c r="AK14" s="92">
        <f t="shared" si="10"/>
        <v>2</v>
      </c>
      <c r="AL14" s="92">
        <f t="shared" si="10"/>
        <v>2</v>
      </c>
      <c r="AM14" s="92">
        <f t="shared" si="10"/>
        <v>2</v>
      </c>
      <c r="AN14" s="92">
        <f t="shared" si="10"/>
        <v>2</v>
      </c>
      <c r="AO14" s="92">
        <f t="shared" si="10"/>
        <v>2</v>
      </c>
      <c r="AP14" s="92">
        <f t="shared" si="10"/>
        <v>2</v>
      </c>
      <c r="AQ14" s="92">
        <f t="shared" si="10"/>
        <v>2</v>
      </c>
      <c r="AR14" s="92">
        <f t="shared" si="10"/>
        <v>2</v>
      </c>
      <c r="AS14" s="92">
        <f t="shared" si="10"/>
        <v>2</v>
      </c>
      <c r="AT14" s="92">
        <v>0</v>
      </c>
      <c r="AU14" s="92" t="s">
        <v>122</v>
      </c>
      <c r="AV14" s="92">
        <f t="shared" ref="AV14:BD14" si="11">AV16+AV18+AV20</f>
        <v>0</v>
      </c>
      <c r="AW14" s="92">
        <f t="shared" si="11"/>
        <v>0</v>
      </c>
      <c r="AX14" s="92">
        <f t="shared" si="11"/>
        <v>0</v>
      </c>
      <c r="AY14" s="92">
        <f t="shared" si="11"/>
        <v>0</v>
      </c>
      <c r="AZ14" s="92">
        <f t="shared" si="11"/>
        <v>0</v>
      </c>
      <c r="BA14" s="92">
        <f t="shared" si="11"/>
        <v>0</v>
      </c>
      <c r="BB14" s="92">
        <f t="shared" si="11"/>
        <v>0</v>
      </c>
      <c r="BC14" s="92">
        <f t="shared" si="11"/>
        <v>0</v>
      </c>
      <c r="BD14" s="92">
        <f t="shared" si="11"/>
        <v>0</v>
      </c>
      <c r="BE14" s="92">
        <f t="shared" si="3"/>
        <v>98</v>
      </c>
    </row>
    <row r="15" spans="1:57" x14ac:dyDescent="0.2">
      <c r="A15" s="215"/>
      <c r="B15" s="157" t="s">
        <v>34</v>
      </c>
      <c r="C15" s="158" t="s">
        <v>20</v>
      </c>
      <c r="D15" s="2" t="s">
        <v>17</v>
      </c>
      <c r="E15" s="12">
        <v>3</v>
      </c>
      <c r="F15" s="12">
        <v>3</v>
      </c>
      <c r="G15" s="12">
        <v>3</v>
      </c>
      <c r="H15" s="12">
        <v>3</v>
      </c>
      <c r="I15" s="12">
        <v>3</v>
      </c>
      <c r="J15" s="12">
        <v>3</v>
      </c>
      <c r="K15" s="12">
        <v>3</v>
      </c>
      <c r="L15" s="12">
        <v>3</v>
      </c>
      <c r="M15" s="12">
        <v>3</v>
      </c>
      <c r="N15" s="12">
        <v>3</v>
      </c>
      <c r="O15" s="12">
        <v>3</v>
      </c>
      <c r="P15" s="12">
        <v>3</v>
      </c>
      <c r="Q15" s="12">
        <v>3</v>
      </c>
      <c r="R15" s="12">
        <v>3</v>
      </c>
      <c r="S15" s="12">
        <v>3</v>
      </c>
      <c r="T15" s="12">
        <v>3</v>
      </c>
      <c r="U15" s="42" t="s">
        <v>122</v>
      </c>
      <c r="V15" s="43">
        <v>0</v>
      </c>
      <c r="W15" s="43">
        <v>0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2"/>
      <c r="AI15" s="12"/>
      <c r="AJ15" s="12"/>
      <c r="AK15" s="12"/>
      <c r="AL15" s="13"/>
      <c r="AM15" s="12"/>
      <c r="AN15" s="12"/>
      <c r="AO15" s="12"/>
      <c r="AP15" s="12"/>
      <c r="AQ15" s="12"/>
      <c r="AR15" s="14"/>
      <c r="AS15" s="12"/>
      <c r="AT15" s="51" t="s">
        <v>123</v>
      </c>
      <c r="AU15" s="44" t="s">
        <v>122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48">
        <f t="shared" ref="BE15:BE40" si="12">SUM(E15:BD15)</f>
        <v>48</v>
      </c>
    </row>
    <row r="16" spans="1:57" x14ac:dyDescent="0.2">
      <c r="A16" s="215"/>
      <c r="B16" s="157"/>
      <c r="C16" s="159"/>
      <c r="D16" s="2" t="s">
        <v>18</v>
      </c>
      <c r="E16" s="12">
        <v>0.5</v>
      </c>
      <c r="F16" s="12">
        <v>0.5</v>
      </c>
      <c r="G16" s="12">
        <v>0.5</v>
      </c>
      <c r="H16" s="12">
        <v>0.5</v>
      </c>
      <c r="I16" s="12">
        <v>0.5</v>
      </c>
      <c r="J16" s="12">
        <v>0.5</v>
      </c>
      <c r="K16" s="12">
        <v>0.5</v>
      </c>
      <c r="L16" s="12">
        <v>0.5</v>
      </c>
      <c r="M16" s="12">
        <v>0.5</v>
      </c>
      <c r="N16" s="12">
        <v>0.5</v>
      </c>
      <c r="O16" s="12">
        <v>0.5</v>
      </c>
      <c r="P16" s="12">
        <v>0.5</v>
      </c>
      <c r="Q16" s="12"/>
      <c r="R16" s="12"/>
      <c r="S16" s="12"/>
      <c r="T16" s="12"/>
      <c r="U16" s="42" t="s">
        <v>122</v>
      </c>
      <c r="V16" s="43">
        <v>0</v>
      </c>
      <c r="W16" s="43"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2"/>
      <c r="AI16" s="12"/>
      <c r="AJ16" s="12"/>
      <c r="AK16" s="12"/>
      <c r="AL16" s="13"/>
      <c r="AM16" s="12"/>
      <c r="AN16" s="12"/>
      <c r="AO16" s="12"/>
      <c r="AP16" s="12"/>
      <c r="AQ16" s="12"/>
      <c r="AR16" s="14"/>
      <c r="AS16" s="12"/>
      <c r="AT16" s="51" t="s">
        <v>123</v>
      </c>
      <c r="AU16" s="44" t="s">
        <v>122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48">
        <f t="shared" si="12"/>
        <v>6</v>
      </c>
    </row>
    <row r="17" spans="1:57" x14ac:dyDescent="0.2">
      <c r="A17" s="215"/>
      <c r="B17" s="157" t="s">
        <v>35</v>
      </c>
      <c r="C17" s="157" t="s">
        <v>19</v>
      </c>
      <c r="D17" s="2" t="s">
        <v>17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42" t="s">
        <v>122</v>
      </c>
      <c r="V17" s="43">
        <v>0</v>
      </c>
      <c r="W17" s="43">
        <v>0</v>
      </c>
      <c r="X17" s="13">
        <v>2</v>
      </c>
      <c r="Y17" s="13">
        <v>2</v>
      </c>
      <c r="Z17" s="13">
        <v>2</v>
      </c>
      <c r="AA17" s="13">
        <v>2</v>
      </c>
      <c r="AB17" s="13">
        <v>2</v>
      </c>
      <c r="AC17" s="13">
        <v>2</v>
      </c>
      <c r="AD17" s="13">
        <v>2</v>
      </c>
      <c r="AE17" s="13">
        <v>2</v>
      </c>
      <c r="AF17" s="13">
        <v>2</v>
      </c>
      <c r="AG17" s="13">
        <v>2</v>
      </c>
      <c r="AH17" s="13">
        <v>2</v>
      </c>
      <c r="AI17" s="13">
        <v>2</v>
      </c>
      <c r="AJ17" s="13">
        <v>2</v>
      </c>
      <c r="AK17" s="13">
        <v>2</v>
      </c>
      <c r="AL17" s="13">
        <v>2</v>
      </c>
      <c r="AM17" s="13">
        <v>2</v>
      </c>
      <c r="AN17" s="13">
        <v>2</v>
      </c>
      <c r="AO17" s="13">
        <v>2</v>
      </c>
      <c r="AP17" s="13">
        <v>2</v>
      </c>
      <c r="AQ17" s="13">
        <v>2</v>
      </c>
      <c r="AR17" s="13">
        <v>2</v>
      </c>
      <c r="AS17" s="13">
        <v>2</v>
      </c>
      <c r="AT17" s="51" t="s">
        <v>123</v>
      </c>
      <c r="AU17" s="44" t="s">
        <v>122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48">
        <f t="shared" si="12"/>
        <v>76</v>
      </c>
    </row>
    <row r="18" spans="1:57" x14ac:dyDescent="0.2">
      <c r="A18" s="215"/>
      <c r="B18" s="157"/>
      <c r="C18" s="157"/>
      <c r="D18" s="2" t="s">
        <v>18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42" t="s">
        <v>122</v>
      </c>
      <c r="V18" s="43">
        <v>0</v>
      </c>
      <c r="W18" s="43"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51" t="s">
        <v>123</v>
      </c>
      <c r="AU18" s="44" t="s">
        <v>122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48">
        <f t="shared" si="12"/>
        <v>16</v>
      </c>
    </row>
    <row r="19" spans="1:57" x14ac:dyDescent="0.2">
      <c r="A19" s="215"/>
      <c r="B19" s="157" t="s">
        <v>121</v>
      </c>
      <c r="C19" s="157" t="s">
        <v>21</v>
      </c>
      <c r="D19" s="2" t="s">
        <v>17</v>
      </c>
      <c r="E19" s="12">
        <v>2</v>
      </c>
      <c r="F19" s="12">
        <v>2</v>
      </c>
      <c r="G19" s="12">
        <v>2</v>
      </c>
      <c r="H19" s="12">
        <v>2</v>
      </c>
      <c r="I19" s="12">
        <v>2</v>
      </c>
      <c r="J19" s="12">
        <v>2</v>
      </c>
      <c r="K19" s="12">
        <v>2</v>
      </c>
      <c r="L19" s="12">
        <v>2</v>
      </c>
      <c r="M19" s="12">
        <v>2</v>
      </c>
      <c r="N19" s="12">
        <v>2</v>
      </c>
      <c r="O19" s="12">
        <v>2</v>
      </c>
      <c r="P19" s="12">
        <v>2</v>
      </c>
      <c r="Q19" s="12">
        <v>2</v>
      </c>
      <c r="R19" s="12">
        <v>2</v>
      </c>
      <c r="S19" s="12">
        <v>2</v>
      </c>
      <c r="T19" s="12">
        <v>2</v>
      </c>
      <c r="U19" s="42" t="s">
        <v>122</v>
      </c>
      <c r="V19" s="43">
        <v>0</v>
      </c>
      <c r="W19" s="43">
        <v>0</v>
      </c>
      <c r="X19" s="13">
        <v>2</v>
      </c>
      <c r="Y19" s="13">
        <v>2</v>
      </c>
      <c r="Z19" s="13">
        <v>2</v>
      </c>
      <c r="AA19" s="13">
        <v>2</v>
      </c>
      <c r="AB19" s="13">
        <v>2</v>
      </c>
      <c r="AC19" s="13">
        <v>2</v>
      </c>
      <c r="AD19" s="13">
        <v>2</v>
      </c>
      <c r="AE19" s="13">
        <v>2</v>
      </c>
      <c r="AF19" s="13">
        <v>2</v>
      </c>
      <c r="AG19" s="13">
        <v>2</v>
      </c>
      <c r="AH19" s="13">
        <v>2</v>
      </c>
      <c r="AI19" s="13">
        <v>2</v>
      </c>
      <c r="AJ19" s="13">
        <v>2</v>
      </c>
      <c r="AK19" s="13">
        <v>2</v>
      </c>
      <c r="AL19" s="13">
        <v>2</v>
      </c>
      <c r="AM19" s="13">
        <v>2</v>
      </c>
      <c r="AN19" s="13">
        <v>2</v>
      </c>
      <c r="AO19" s="13">
        <v>2</v>
      </c>
      <c r="AP19" s="13">
        <v>2</v>
      </c>
      <c r="AQ19" s="13">
        <v>2</v>
      </c>
      <c r="AR19" s="13">
        <v>2</v>
      </c>
      <c r="AS19" s="13">
        <v>2</v>
      </c>
      <c r="AT19" s="51" t="s">
        <v>123</v>
      </c>
      <c r="AU19" s="44" t="s">
        <v>122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48">
        <f t="shared" si="12"/>
        <v>76</v>
      </c>
    </row>
    <row r="20" spans="1:57" x14ac:dyDescent="0.2">
      <c r="A20" s="215"/>
      <c r="B20" s="157"/>
      <c r="C20" s="157"/>
      <c r="D20" s="2" t="s">
        <v>18</v>
      </c>
      <c r="E20" s="12">
        <v>2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>
        <v>2</v>
      </c>
      <c r="L20" s="12">
        <v>2</v>
      </c>
      <c r="M20" s="12">
        <v>2</v>
      </c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2</v>
      </c>
      <c r="T20" s="12">
        <v>2</v>
      </c>
      <c r="U20" s="42" t="s">
        <v>122</v>
      </c>
      <c r="V20" s="43">
        <v>0</v>
      </c>
      <c r="W20" s="43">
        <v>0</v>
      </c>
      <c r="X20" s="13">
        <v>2</v>
      </c>
      <c r="Y20" s="13">
        <v>2</v>
      </c>
      <c r="Z20" s="13">
        <v>2</v>
      </c>
      <c r="AA20" s="13">
        <v>2</v>
      </c>
      <c r="AB20" s="13">
        <v>2</v>
      </c>
      <c r="AC20" s="13">
        <v>2</v>
      </c>
      <c r="AD20" s="13">
        <v>2</v>
      </c>
      <c r="AE20" s="13">
        <v>2</v>
      </c>
      <c r="AF20" s="13">
        <v>2</v>
      </c>
      <c r="AG20" s="13">
        <v>2</v>
      </c>
      <c r="AH20" s="13">
        <v>2</v>
      </c>
      <c r="AI20" s="13">
        <v>2</v>
      </c>
      <c r="AJ20" s="13">
        <v>2</v>
      </c>
      <c r="AK20" s="13">
        <v>2</v>
      </c>
      <c r="AL20" s="13">
        <v>2</v>
      </c>
      <c r="AM20" s="13">
        <v>2</v>
      </c>
      <c r="AN20" s="13">
        <v>2</v>
      </c>
      <c r="AO20" s="13">
        <v>2</v>
      </c>
      <c r="AP20" s="13">
        <v>2</v>
      </c>
      <c r="AQ20" s="13">
        <v>2</v>
      </c>
      <c r="AR20" s="13">
        <v>2</v>
      </c>
      <c r="AS20" s="13">
        <v>2</v>
      </c>
      <c r="AT20" s="51" t="s">
        <v>123</v>
      </c>
      <c r="AU20" s="44" t="s">
        <v>122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48">
        <f t="shared" si="12"/>
        <v>76</v>
      </c>
    </row>
    <row r="21" spans="1:57" s="10" customFormat="1" ht="15" customHeight="1" x14ac:dyDescent="0.2">
      <c r="A21" s="215"/>
      <c r="B21" s="205" t="s">
        <v>36</v>
      </c>
      <c r="C21" s="206" t="s">
        <v>37</v>
      </c>
      <c r="D21" s="131" t="s">
        <v>17</v>
      </c>
      <c r="E21" s="92">
        <f>E23+E25</f>
        <v>4</v>
      </c>
      <c r="F21" s="92">
        <f t="shared" ref="F21:T21" si="13">F23+F25</f>
        <v>4</v>
      </c>
      <c r="G21" s="92">
        <f t="shared" si="13"/>
        <v>4</v>
      </c>
      <c r="H21" s="92">
        <f t="shared" si="13"/>
        <v>4</v>
      </c>
      <c r="I21" s="92">
        <f t="shared" si="13"/>
        <v>4</v>
      </c>
      <c r="J21" s="92">
        <f t="shared" si="13"/>
        <v>4</v>
      </c>
      <c r="K21" s="92">
        <f t="shared" si="13"/>
        <v>4</v>
      </c>
      <c r="L21" s="92">
        <f t="shared" si="13"/>
        <v>4</v>
      </c>
      <c r="M21" s="92">
        <f t="shared" si="13"/>
        <v>4</v>
      </c>
      <c r="N21" s="92">
        <f t="shared" si="13"/>
        <v>4</v>
      </c>
      <c r="O21" s="92">
        <f t="shared" si="13"/>
        <v>4</v>
      </c>
      <c r="P21" s="92">
        <f t="shared" si="13"/>
        <v>4</v>
      </c>
      <c r="Q21" s="92">
        <f t="shared" si="13"/>
        <v>4</v>
      </c>
      <c r="R21" s="92">
        <f t="shared" si="13"/>
        <v>4</v>
      </c>
      <c r="S21" s="92">
        <f t="shared" si="13"/>
        <v>4</v>
      </c>
      <c r="T21" s="92">
        <f t="shared" si="13"/>
        <v>4</v>
      </c>
      <c r="U21" s="92" t="str">
        <f t="shared" ref="U21:W22" si="14">U23</f>
        <v>с</v>
      </c>
      <c r="V21" s="92">
        <f t="shared" si="14"/>
        <v>0</v>
      </c>
      <c r="W21" s="92">
        <f t="shared" si="14"/>
        <v>0</v>
      </c>
      <c r="X21" s="92">
        <f t="shared" ref="X21:AS22" si="15">X23+X25</f>
        <v>3</v>
      </c>
      <c r="Y21" s="92">
        <f t="shared" si="15"/>
        <v>3</v>
      </c>
      <c r="Z21" s="92">
        <f t="shared" si="15"/>
        <v>3</v>
      </c>
      <c r="AA21" s="92">
        <f t="shared" si="15"/>
        <v>3</v>
      </c>
      <c r="AB21" s="92">
        <f t="shared" si="15"/>
        <v>3</v>
      </c>
      <c r="AC21" s="92">
        <f t="shared" si="15"/>
        <v>3</v>
      </c>
      <c r="AD21" s="92">
        <f t="shared" si="15"/>
        <v>3</v>
      </c>
      <c r="AE21" s="92">
        <f t="shared" si="15"/>
        <v>3</v>
      </c>
      <c r="AF21" s="92">
        <f t="shared" si="15"/>
        <v>3</v>
      </c>
      <c r="AG21" s="92">
        <f t="shared" si="15"/>
        <v>3</v>
      </c>
      <c r="AH21" s="92">
        <f t="shared" si="15"/>
        <v>3</v>
      </c>
      <c r="AI21" s="92">
        <f t="shared" si="15"/>
        <v>3</v>
      </c>
      <c r="AJ21" s="92">
        <f t="shared" si="15"/>
        <v>3</v>
      </c>
      <c r="AK21" s="92">
        <f t="shared" si="15"/>
        <v>3</v>
      </c>
      <c r="AL21" s="92">
        <f t="shared" si="15"/>
        <v>3</v>
      </c>
      <c r="AM21" s="92">
        <f t="shared" si="15"/>
        <v>3</v>
      </c>
      <c r="AN21" s="92">
        <f t="shared" si="15"/>
        <v>3</v>
      </c>
      <c r="AO21" s="92">
        <f t="shared" si="15"/>
        <v>3</v>
      </c>
      <c r="AP21" s="92">
        <f t="shared" si="15"/>
        <v>3</v>
      </c>
      <c r="AQ21" s="92">
        <f t="shared" si="15"/>
        <v>3</v>
      </c>
      <c r="AR21" s="92">
        <f t="shared" si="15"/>
        <v>3</v>
      </c>
      <c r="AS21" s="92">
        <f t="shared" si="15"/>
        <v>3</v>
      </c>
      <c r="AT21" s="92" t="str">
        <f t="shared" ref="AT21:BD21" si="16">AT23</f>
        <v>п</v>
      </c>
      <c r="AU21" s="92" t="str">
        <f t="shared" si="16"/>
        <v>с</v>
      </c>
      <c r="AV21" s="92">
        <f t="shared" si="16"/>
        <v>0</v>
      </c>
      <c r="AW21" s="92">
        <f t="shared" si="16"/>
        <v>0</v>
      </c>
      <c r="AX21" s="92">
        <f t="shared" si="16"/>
        <v>0</v>
      </c>
      <c r="AY21" s="92">
        <f t="shared" si="16"/>
        <v>0</v>
      </c>
      <c r="AZ21" s="92">
        <f t="shared" si="16"/>
        <v>0</v>
      </c>
      <c r="BA21" s="92">
        <f t="shared" si="16"/>
        <v>0</v>
      </c>
      <c r="BB21" s="92">
        <f t="shared" si="16"/>
        <v>0</v>
      </c>
      <c r="BC21" s="92">
        <f t="shared" si="16"/>
        <v>0</v>
      </c>
      <c r="BD21" s="92">
        <f t="shared" si="16"/>
        <v>0</v>
      </c>
      <c r="BE21" s="92">
        <f t="shared" si="12"/>
        <v>130</v>
      </c>
    </row>
    <row r="22" spans="1:57" s="10" customFormat="1" x14ac:dyDescent="0.2">
      <c r="A22" s="215"/>
      <c r="B22" s="205"/>
      <c r="C22" s="207"/>
      <c r="D22" s="131" t="s">
        <v>18</v>
      </c>
      <c r="E22" s="92">
        <f>E24+E26</f>
        <v>2</v>
      </c>
      <c r="F22" s="92">
        <f t="shared" ref="F22:T22" si="17">F24+F26</f>
        <v>2</v>
      </c>
      <c r="G22" s="92">
        <f t="shared" si="17"/>
        <v>2</v>
      </c>
      <c r="H22" s="92">
        <f t="shared" si="17"/>
        <v>2</v>
      </c>
      <c r="I22" s="92">
        <f t="shared" si="17"/>
        <v>2</v>
      </c>
      <c r="J22" s="92">
        <f t="shared" si="17"/>
        <v>2</v>
      </c>
      <c r="K22" s="92">
        <f t="shared" si="17"/>
        <v>2</v>
      </c>
      <c r="L22" s="92">
        <f t="shared" si="17"/>
        <v>2</v>
      </c>
      <c r="M22" s="92">
        <f t="shared" si="17"/>
        <v>2</v>
      </c>
      <c r="N22" s="92">
        <f t="shared" si="17"/>
        <v>2</v>
      </c>
      <c r="O22" s="92">
        <f t="shared" si="17"/>
        <v>2</v>
      </c>
      <c r="P22" s="92">
        <f t="shared" si="17"/>
        <v>2</v>
      </c>
      <c r="Q22" s="92">
        <f>Q24+Q26</f>
        <v>2</v>
      </c>
      <c r="R22" s="92">
        <f t="shared" si="17"/>
        <v>2</v>
      </c>
      <c r="S22" s="92">
        <f t="shared" si="17"/>
        <v>2</v>
      </c>
      <c r="T22" s="92">
        <f t="shared" si="17"/>
        <v>2</v>
      </c>
      <c r="U22" s="92" t="str">
        <f t="shared" si="14"/>
        <v>с</v>
      </c>
      <c r="V22" s="92">
        <f t="shared" si="14"/>
        <v>0</v>
      </c>
      <c r="W22" s="92">
        <f t="shared" si="14"/>
        <v>0</v>
      </c>
      <c r="X22" s="92">
        <f t="shared" si="15"/>
        <v>1.5</v>
      </c>
      <c r="Y22" s="92">
        <f t="shared" si="15"/>
        <v>1.5</v>
      </c>
      <c r="Z22" s="92">
        <f t="shared" si="15"/>
        <v>1.5</v>
      </c>
      <c r="AA22" s="92">
        <f t="shared" si="15"/>
        <v>1.5</v>
      </c>
      <c r="AB22" s="92">
        <f t="shared" si="15"/>
        <v>1.5</v>
      </c>
      <c r="AC22" s="92">
        <f t="shared" si="15"/>
        <v>1.5</v>
      </c>
      <c r="AD22" s="92">
        <f t="shared" si="15"/>
        <v>1.5</v>
      </c>
      <c r="AE22" s="92">
        <f t="shared" si="15"/>
        <v>1.5</v>
      </c>
      <c r="AF22" s="92">
        <f t="shared" si="15"/>
        <v>1.5</v>
      </c>
      <c r="AG22" s="92">
        <f t="shared" si="15"/>
        <v>1.5</v>
      </c>
      <c r="AH22" s="92">
        <f t="shared" si="15"/>
        <v>1.5</v>
      </c>
      <c r="AI22" s="92">
        <f t="shared" si="15"/>
        <v>1.5</v>
      </c>
      <c r="AJ22" s="92">
        <f t="shared" si="15"/>
        <v>1.5</v>
      </c>
      <c r="AK22" s="92">
        <f t="shared" si="15"/>
        <v>1.5</v>
      </c>
      <c r="AL22" s="92">
        <f t="shared" si="15"/>
        <v>1.5</v>
      </c>
      <c r="AM22" s="92">
        <f t="shared" si="15"/>
        <v>1.5</v>
      </c>
      <c r="AN22" s="92">
        <f t="shared" si="15"/>
        <v>1.5</v>
      </c>
      <c r="AO22" s="92">
        <f t="shared" si="15"/>
        <v>1.5</v>
      </c>
      <c r="AP22" s="92">
        <f t="shared" si="15"/>
        <v>1.5</v>
      </c>
      <c r="AQ22" s="92">
        <f t="shared" si="15"/>
        <v>1.5</v>
      </c>
      <c r="AR22" s="92">
        <f t="shared" si="15"/>
        <v>1.5</v>
      </c>
      <c r="AS22" s="92">
        <f t="shared" si="15"/>
        <v>1.5</v>
      </c>
      <c r="AT22" s="92" t="str">
        <f t="shared" ref="AT22:BD22" si="18">AT24</f>
        <v>п</v>
      </c>
      <c r="AU22" s="92" t="str">
        <f t="shared" si="18"/>
        <v>с</v>
      </c>
      <c r="AV22" s="92">
        <f t="shared" si="18"/>
        <v>0</v>
      </c>
      <c r="AW22" s="92">
        <f t="shared" si="18"/>
        <v>0</v>
      </c>
      <c r="AX22" s="92">
        <f t="shared" si="18"/>
        <v>0</v>
      </c>
      <c r="AY22" s="92">
        <f t="shared" si="18"/>
        <v>0</v>
      </c>
      <c r="AZ22" s="92">
        <f t="shared" si="18"/>
        <v>0</v>
      </c>
      <c r="BA22" s="92">
        <f t="shared" si="18"/>
        <v>0</v>
      </c>
      <c r="BB22" s="92">
        <f t="shared" si="18"/>
        <v>0</v>
      </c>
      <c r="BC22" s="92">
        <f t="shared" si="18"/>
        <v>0</v>
      </c>
      <c r="BD22" s="92">
        <f t="shared" si="18"/>
        <v>0</v>
      </c>
      <c r="BE22" s="92">
        <f t="shared" si="12"/>
        <v>65</v>
      </c>
    </row>
    <row r="23" spans="1:57" x14ac:dyDescent="0.2">
      <c r="A23" s="215"/>
      <c r="B23" s="208" t="s">
        <v>133</v>
      </c>
      <c r="C23" s="208" t="s">
        <v>23</v>
      </c>
      <c r="D23" s="2" t="s">
        <v>17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44" t="s">
        <v>122</v>
      </c>
      <c r="V23" s="50">
        <v>0</v>
      </c>
      <c r="W23" s="50">
        <v>0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  <c r="AF23" s="12">
        <v>1</v>
      </c>
      <c r="AG23" s="12">
        <v>1</v>
      </c>
      <c r="AH23" s="12">
        <v>1</v>
      </c>
      <c r="AI23" s="12">
        <v>1</v>
      </c>
      <c r="AJ23" s="12">
        <v>1</v>
      </c>
      <c r="AK23" s="12">
        <v>1</v>
      </c>
      <c r="AL23" s="12">
        <v>1</v>
      </c>
      <c r="AM23" s="12">
        <v>1</v>
      </c>
      <c r="AN23" s="12">
        <v>1</v>
      </c>
      <c r="AO23" s="12">
        <v>1</v>
      </c>
      <c r="AP23" s="12">
        <v>1</v>
      </c>
      <c r="AQ23" s="12">
        <v>1</v>
      </c>
      <c r="AR23" s="117"/>
      <c r="AS23" s="117"/>
      <c r="AT23" s="51" t="s">
        <v>123</v>
      </c>
      <c r="AU23" s="44" t="s">
        <v>122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48">
        <f t="shared" si="12"/>
        <v>36</v>
      </c>
    </row>
    <row r="24" spans="1:57" x14ac:dyDescent="0.2">
      <c r="A24" s="215"/>
      <c r="B24" s="208"/>
      <c r="C24" s="208"/>
      <c r="D24" s="2" t="s">
        <v>18</v>
      </c>
      <c r="E24" s="12">
        <v>0.5</v>
      </c>
      <c r="F24" s="12">
        <v>0.5</v>
      </c>
      <c r="G24" s="12">
        <v>0.5</v>
      </c>
      <c r="H24" s="12">
        <v>0.5</v>
      </c>
      <c r="I24" s="12">
        <v>0.5</v>
      </c>
      <c r="J24" s="12">
        <v>0.5</v>
      </c>
      <c r="K24" s="12">
        <v>0.5</v>
      </c>
      <c r="L24" s="12">
        <v>0.5</v>
      </c>
      <c r="M24" s="12">
        <v>0.5</v>
      </c>
      <c r="N24" s="12">
        <v>0.5</v>
      </c>
      <c r="O24" s="12">
        <v>0.5</v>
      </c>
      <c r="P24" s="12">
        <v>0.5</v>
      </c>
      <c r="Q24" s="12">
        <v>0.5</v>
      </c>
      <c r="R24" s="12">
        <v>0.5</v>
      </c>
      <c r="S24" s="12">
        <v>0.5</v>
      </c>
      <c r="T24" s="12">
        <v>0.5</v>
      </c>
      <c r="U24" s="44" t="s">
        <v>122</v>
      </c>
      <c r="V24" s="50">
        <v>0</v>
      </c>
      <c r="W24" s="50">
        <v>0</v>
      </c>
      <c r="X24" s="12">
        <v>0.5</v>
      </c>
      <c r="Y24" s="12">
        <v>0.5</v>
      </c>
      <c r="Z24" s="12">
        <v>0.5</v>
      </c>
      <c r="AA24" s="12">
        <v>0.5</v>
      </c>
      <c r="AB24" s="12">
        <v>0.5</v>
      </c>
      <c r="AC24" s="12">
        <v>0.5</v>
      </c>
      <c r="AD24" s="12">
        <v>0.5</v>
      </c>
      <c r="AE24" s="12">
        <v>0.5</v>
      </c>
      <c r="AF24" s="12">
        <v>0.5</v>
      </c>
      <c r="AG24" s="12">
        <v>0.5</v>
      </c>
      <c r="AH24" s="12">
        <v>0.5</v>
      </c>
      <c r="AI24" s="12">
        <v>0.5</v>
      </c>
      <c r="AJ24" s="12">
        <v>0.5</v>
      </c>
      <c r="AK24" s="12">
        <v>0.5</v>
      </c>
      <c r="AL24" s="12">
        <v>0.5</v>
      </c>
      <c r="AM24" s="12">
        <v>0.5</v>
      </c>
      <c r="AN24" s="12">
        <v>0.5</v>
      </c>
      <c r="AO24" s="12">
        <v>0.5</v>
      </c>
      <c r="AP24" s="12">
        <v>0.5</v>
      </c>
      <c r="AQ24" s="12">
        <v>0.5</v>
      </c>
      <c r="AR24" s="12"/>
      <c r="AS24" s="12"/>
      <c r="AT24" s="51" t="s">
        <v>123</v>
      </c>
      <c r="AU24" s="44" t="s">
        <v>122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48">
        <f t="shared" si="12"/>
        <v>18</v>
      </c>
    </row>
    <row r="25" spans="1:57" x14ac:dyDescent="0.2">
      <c r="A25" s="215"/>
      <c r="B25" s="208" t="s">
        <v>84</v>
      </c>
      <c r="C25" s="208" t="s">
        <v>101</v>
      </c>
      <c r="D25" s="2" t="s">
        <v>17</v>
      </c>
      <c r="E25" s="12">
        <v>3</v>
      </c>
      <c r="F25" s="12">
        <v>3</v>
      </c>
      <c r="G25" s="12">
        <v>3</v>
      </c>
      <c r="H25" s="12">
        <v>3</v>
      </c>
      <c r="I25" s="12">
        <v>3</v>
      </c>
      <c r="J25" s="12">
        <v>3</v>
      </c>
      <c r="K25" s="12">
        <v>3</v>
      </c>
      <c r="L25" s="12">
        <v>3</v>
      </c>
      <c r="M25" s="12">
        <v>3</v>
      </c>
      <c r="N25" s="12">
        <v>3</v>
      </c>
      <c r="O25" s="12">
        <v>3</v>
      </c>
      <c r="P25" s="12">
        <v>3</v>
      </c>
      <c r="Q25" s="12">
        <v>3</v>
      </c>
      <c r="R25" s="12">
        <v>3</v>
      </c>
      <c r="S25" s="12">
        <v>3</v>
      </c>
      <c r="T25" s="12">
        <v>3</v>
      </c>
      <c r="U25" s="44" t="s">
        <v>122</v>
      </c>
      <c r="V25" s="50">
        <v>0</v>
      </c>
      <c r="W25" s="50">
        <v>0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12">
        <v>2</v>
      </c>
      <c r="AE25" s="12">
        <v>2</v>
      </c>
      <c r="AF25" s="12">
        <v>2</v>
      </c>
      <c r="AG25" s="12">
        <v>2</v>
      </c>
      <c r="AH25" s="12">
        <v>2</v>
      </c>
      <c r="AI25" s="12">
        <v>2</v>
      </c>
      <c r="AJ25" s="12">
        <v>2</v>
      </c>
      <c r="AK25" s="12">
        <v>2</v>
      </c>
      <c r="AL25" s="12">
        <v>2</v>
      </c>
      <c r="AM25" s="12">
        <v>2</v>
      </c>
      <c r="AN25" s="12">
        <v>2</v>
      </c>
      <c r="AO25" s="12">
        <v>2</v>
      </c>
      <c r="AP25" s="12">
        <v>2</v>
      </c>
      <c r="AQ25" s="12">
        <v>2</v>
      </c>
      <c r="AR25" s="117">
        <v>3</v>
      </c>
      <c r="AS25" s="117">
        <v>3</v>
      </c>
      <c r="AT25" s="51" t="s">
        <v>123</v>
      </c>
      <c r="AU25" s="44" t="s">
        <v>122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48">
        <f t="shared" si="12"/>
        <v>94</v>
      </c>
    </row>
    <row r="26" spans="1:57" x14ac:dyDescent="0.2">
      <c r="A26" s="215"/>
      <c r="B26" s="208"/>
      <c r="C26" s="208"/>
      <c r="D26" s="2" t="s">
        <v>18</v>
      </c>
      <c r="E26" s="12">
        <v>1.5</v>
      </c>
      <c r="F26" s="12">
        <v>1.5</v>
      </c>
      <c r="G26" s="12">
        <v>1.5</v>
      </c>
      <c r="H26" s="12">
        <v>1.5</v>
      </c>
      <c r="I26" s="12">
        <v>1.5</v>
      </c>
      <c r="J26" s="12">
        <v>1.5</v>
      </c>
      <c r="K26" s="12">
        <v>1.5</v>
      </c>
      <c r="L26" s="12">
        <v>1.5</v>
      </c>
      <c r="M26" s="12">
        <v>1.5</v>
      </c>
      <c r="N26" s="12">
        <v>1.5</v>
      </c>
      <c r="O26" s="12">
        <v>1.5</v>
      </c>
      <c r="P26" s="12">
        <v>1.5</v>
      </c>
      <c r="Q26" s="12">
        <v>1.5</v>
      </c>
      <c r="R26" s="12">
        <v>1.5</v>
      </c>
      <c r="S26" s="12">
        <v>1.5</v>
      </c>
      <c r="T26" s="12">
        <v>1.5</v>
      </c>
      <c r="U26" s="44" t="s">
        <v>122</v>
      </c>
      <c r="V26" s="50">
        <v>0</v>
      </c>
      <c r="W26" s="50">
        <v>0</v>
      </c>
      <c r="X26" s="12">
        <v>1</v>
      </c>
      <c r="Y26" s="12">
        <v>1</v>
      </c>
      <c r="Z26" s="12">
        <v>1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  <c r="AF26" s="12">
        <v>1</v>
      </c>
      <c r="AG26" s="12">
        <v>1</v>
      </c>
      <c r="AH26" s="12">
        <v>1</v>
      </c>
      <c r="AI26" s="12">
        <v>1</v>
      </c>
      <c r="AJ26" s="12">
        <v>1</v>
      </c>
      <c r="AK26" s="12">
        <v>1</v>
      </c>
      <c r="AL26" s="12">
        <v>1</v>
      </c>
      <c r="AM26" s="12">
        <v>1</v>
      </c>
      <c r="AN26" s="12">
        <v>1</v>
      </c>
      <c r="AO26" s="12">
        <v>1</v>
      </c>
      <c r="AP26" s="12">
        <v>1</v>
      </c>
      <c r="AQ26" s="12">
        <v>1</v>
      </c>
      <c r="AR26" s="12">
        <v>1.5</v>
      </c>
      <c r="AS26" s="12">
        <v>1.5</v>
      </c>
      <c r="AT26" s="51" t="s">
        <v>123</v>
      </c>
      <c r="AU26" s="44" t="s">
        <v>122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48">
        <f t="shared" si="12"/>
        <v>47</v>
      </c>
    </row>
    <row r="27" spans="1:57" s="10" customFormat="1" x14ac:dyDescent="0.2">
      <c r="A27" s="215"/>
      <c r="B27" s="206" t="s">
        <v>38</v>
      </c>
      <c r="C27" s="206" t="s">
        <v>135</v>
      </c>
      <c r="D27" s="131" t="s">
        <v>17</v>
      </c>
      <c r="E27" s="138">
        <f>SUM(E29,E55)</f>
        <v>20</v>
      </c>
      <c r="F27" s="138">
        <f t="shared" ref="F27:AJ27" si="19">SUM(F29,F55)</f>
        <v>20</v>
      </c>
      <c r="G27" s="138">
        <f t="shared" si="19"/>
        <v>20</v>
      </c>
      <c r="H27" s="138">
        <f t="shared" si="19"/>
        <v>20</v>
      </c>
      <c r="I27" s="138">
        <f t="shared" si="19"/>
        <v>20</v>
      </c>
      <c r="J27" s="138">
        <f t="shared" si="19"/>
        <v>20</v>
      </c>
      <c r="K27" s="138">
        <f t="shared" si="19"/>
        <v>20</v>
      </c>
      <c r="L27" s="138">
        <f t="shared" si="19"/>
        <v>20</v>
      </c>
      <c r="M27" s="138">
        <f t="shared" si="19"/>
        <v>20</v>
      </c>
      <c r="N27" s="138">
        <f t="shared" si="19"/>
        <v>20</v>
      </c>
      <c r="O27" s="138">
        <f t="shared" si="19"/>
        <v>20</v>
      </c>
      <c r="P27" s="138">
        <f t="shared" si="19"/>
        <v>20</v>
      </c>
      <c r="Q27" s="138">
        <f t="shared" si="19"/>
        <v>20</v>
      </c>
      <c r="R27" s="138">
        <f t="shared" si="19"/>
        <v>20</v>
      </c>
      <c r="S27" s="138">
        <f t="shared" si="19"/>
        <v>20</v>
      </c>
      <c r="T27" s="138">
        <f t="shared" si="19"/>
        <v>20</v>
      </c>
      <c r="U27" s="138" t="s">
        <v>122</v>
      </c>
      <c r="V27" s="138">
        <f t="shared" si="19"/>
        <v>0</v>
      </c>
      <c r="W27" s="138">
        <f t="shared" si="19"/>
        <v>0</v>
      </c>
      <c r="X27" s="138">
        <f t="shared" si="19"/>
        <v>29</v>
      </c>
      <c r="Y27" s="138">
        <f t="shared" si="19"/>
        <v>29</v>
      </c>
      <c r="Z27" s="138">
        <f t="shared" si="19"/>
        <v>29</v>
      </c>
      <c r="AA27" s="138">
        <f t="shared" si="19"/>
        <v>29</v>
      </c>
      <c r="AB27" s="138">
        <f t="shared" si="19"/>
        <v>29</v>
      </c>
      <c r="AC27" s="138">
        <f t="shared" si="19"/>
        <v>29</v>
      </c>
      <c r="AD27" s="138">
        <f t="shared" si="19"/>
        <v>29</v>
      </c>
      <c r="AE27" s="138">
        <f t="shared" si="19"/>
        <v>29</v>
      </c>
      <c r="AF27" s="138">
        <f t="shared" si="19"/>
        <v>29</v>
      </c>
      <c r="AG27" s="138">
        <f t="shared" si="19"/>
        <v>29</v>
      </c>
      <c r="AH27" s="138">
        <f t="shared" si="19"/>
        <v>29</v>
      </c>
      <c r="AI27" s="138">
        <f t="shared" si="19"/>
        <v>29</v>
      </c>
      <c r="AJ27" s="138">
        <f t="shared" si="19"/>
        <v>29</v>
      </c>
      <c r="AK27" s="138">
        <f t="shared" ref="AK27:BD27" si="20">SUM(AK29,AK55)</f>
        <v>29</v>
      </c>
      <c r="AL27" s="138">
        <f t="shared" si="20"/>
        <v>29</v>
      </c>
      <c r="AM27" s="138">
        <f t="shared" si="20"/>
        <v>29</v>
      </c>
      <c r="AN27" s="138">
        <f t="shared" si="20"/>
        <v>29</v>
      </c>
      <c r="AO27" s="138">
        <f t="shared" si="20"/>
        <v>29</v>
      </c>
      <c r="AP27" s="138">
        <f t="shared" si="20"/>
        <v>29</v>
      </c>
      <c r="AQ27" s="138">
        <f t="shared" si="20"/>
        <v>29</v>
      </c>
      <c r="AR27" s="138">
        <f t="shared" si="20"/>
        <v>29</v>
      </c>
      <c r="AS27" s="138">
        <f t="shared" si="20"/>
        <v>29</v>
      </c>
      <c r="AT27" s="138">
        <f t="shared" si="20"/>
        <v>36</v>
      </c>
      <c r="AU27" s="138">
        <f t="shared" si="20"/>
        <v>0</v>
      </c>
      <c r="AV27" s="138">
        <f t="shared" si="20"/>
        <v>0</v>
      </c>
      <c r="AW27" s="138">
        <f t="shared" si="20"/>
        <v>0</v>
      </c>
      <c r="AX27" s="138">
        <f t="shared" si="20"/>
        <v>0</v>
      </c>
      <c r="AY27" s="138">
        <f t="shared" si="20"/>
        <v>0</v>
      </c>
      <c r="AZ27" s="138">
        <f t="shared" si="20"/>
        <v>0</v>
      </c>
      <c r="BA27" s="138">
        <f t="shared" si="20"/>
        <v>0</v>
      </c>
      <c r="BB27" s="138">
        <f t="shared" si="20"/>
        <v>0</v>
      </c>
      <c r="BC27" s="138">
        <f t="shared" si="20"/>
        <v>0</v>
      </c>
      <c r="BD27" s="138">
        <f t="shared" si="20"/>
        <v>0</v>
      </c>
      <c r="BE27" s="92">
        <f t="shared" si="12"/>
        <v>994</v>
      </c>
    </row>
    <row r="28" spans="1:57" s="10" customFormat="1" x14ac:dyDescent="0.2">
      <c r="A28" s="215"/>
      <c r="B28" s="207"/>
      <c r="C28" s="207"/>
      <c r="D28" s="131" t="s">
        <v>18</v>
      </c>
      <c r="E28" s="139">
        <f t="shared" ref="E28:AJ28" si="21">SUM(E30,E56)</f>
        <v>10</v>
      </c>
      <c r="F28" s="139">
        <f t="shared" si="21"/>
        <v>10</v>
      </c>
      <c r="G28" s="139">
        <f t="shared" si="21"/>
        <v>10</v>
      </c>
      <c r="H28" s="139">
        <f t="shared" si="21"/>
        <v>10</v>
      </c>
      <c r="I28" s="139">
        <f t="shared" si="21"/>
        <v>10</v>
      </c>
      <c r="J28" s="139">
        <f t="shared" si="21"/>
        <v>10</v>
      </c>
      <c r="K28" s="139">
        <f t="shared" si="21"/>
        <v>10</v>
      </c>
      <c r="L28" s="139">
        <f t="shared" si="21"/>
        <v>10</v>
      </c>
      <c r="M28" s="139">
        <f t="shared" si="21"/>
        <v>10</v>
      </c>
      <c r="N28" s="139">
        <f t="shared" si="21"/>
        <v>10</v>
      </c>
      <c r="O28" s="139">
        <f t="shared" si="21"/>
        <v>10</v>
      </c>
      <c r="P28" s="139">
        <f t="shared" si="21"/>
        <v>10</v>
      </c>
      <c r="Q28" s="139">
        <f t="shared" si="21"/>
        <v>10</v>
      </c>
      <c r="R28" s="139">
        <f t="shared" si="21"/>
        <v>10</v>
      </c>
      <c r="S28" s="139">
        <f t="shared" si="21"/>
        <v>10</v>
      </c>
      <c r="T28" s="139">
        <f t="shared" si="21"/>
        <v>10</v>
      </c>
      <c r="U28" s="139" t="s">
        <v>122</v>
      </c>
      <c r="V28" s="138">
        <f t="shared" ref="V28:W30" si="22">SUM(V30,V56)</f>
        <v>0</v>
      </c>
      <c r="W28" s="138">
        <f t="shared" si="22"/>
        <v>0</v>
      </c>
      <c r="X28" s="140">
        <f t="shared" si="21"/>
        <v>14.5</v>
      </c>
      <c r="Y28" s="140">
        <f t="shared" si="21"/>
        <v>14.5</v>
      </c>
      <c r="Z28" s="140">
        <f t="shared" si="21"/>
        <v>14.5</v>
      </c>
      <c r="AA28" s="140">
        <f t="shared" si="21"/>
        <v>14.5</v>
      </c>
      <c r="AB28" s="140">
        <f t="shared" si="21"/>
        <v>14.5</v>
      </c>
      <c r="AC28" s="140">
        <f t="shared" si="21"/>
        <v>14.5</v>
      </c>
      <c r="AD28" s="140">
        <f t="shared" si="21"/>
        <v>14.5</v>
      </c>
      <c r="AE28" s="140">
        <f t="shared" si="21"/>
        <v>14.5</v>
      </c>
      <c r="AF28" s="140">
        <f t="shared" si="21"/>
        <v>14.5</v>
      </c>
      <c r="AG28" s="140">
        <f t="shared" si="21"/>
        <v>14.5</v>
      </c>
      <c r="AH28" s="140">
        <f t="shared" si="21"/>
        <v>14.5</v>
      </c>
      <c r="AI28" s="140">
        <f t="shared" si="21"/>
        <v>14.5</v>
      </c>
      <c r="AJ28" s="140">
        <f t="shared" si="21"/>
        <v>14.5</v>
      </c>
      <c r="AK28" s="140">
        <f t="shared" ref="AK28:BD28" si="23">SUM(AK30,AK56)</f>
        <v>14.5</v>
      </c>
      <c r="AL28" s="140">
        <f t="shared" si="23"/>
        <v>14.5</v>
      </c>
      <c r="AM28" s="140">
        <f t="shared" si="23"/>
        <v>14.5</v>
      </c>
      <c r="AN28" s="140">
        <f t="shared" si="23"/>
        <v>14.5</v>
      </c>
      <c r="AO28" s="140">
        <f t="shared" si="23"/>
        <v>14.5</v>
      </c>
      <c r="AP28" s="140">
        <f t="shared" si="23"/>
        <v>14.5</v>
      </c>
      <c r="AQ28" s="140">
        <f t="shared" si="23"/>
        <v>14.5</v>
      </c>
      <c r="AR28" s="140">
        <f t="shared" si="23"/>
        <v>14.5</v>
      </c>
      <c r="AS28" s="140">
        <f t="shared" si="23"/>
        <v>14.5</v>
      </c>
      <c r="AT28" s="140">
        <f t="shared" si="23"/>
        <v>0</v>
      </c>
      <c r="AU28" s="140">
        <f t="shared" si="23"/>
        <v>0</v>
      </c>
      <c r="AV28" s="140">
        <f t="shared" si="23"/>
        <v>0</v>
      </c>
      <c r="AW28" s="140">
        <f t="shared" si="23"/>
        <v>0</v>
      </c>
      <c r="AX28" s="140">
        <f t="shared" si="23"/>
        <v>0</v>
      </c>
      <c r="AY28" s="140">
        <f t="shared" si="23"/>
        <v>0</v>
      </c>
      <c r="AZ28" s="140">
        <f t="shared" si="23"/>
        <v>0</v>
      </c>
      <c r="BA28" s="140">
        <f t="shared" si="23"/>
        <v>0</v>
      </c>
      <c r="BB28" s="140">
        <f t="shared" si="23"/>
        <v>0</v>
      </c>
      <c r="BC28" s="140">
        <f t="shared" si="23"/>
        <v>0</v>
      </c>
      <c r="BD28" s="140">
        <f t="shared" si="23"/>
        <v>0</v>
      </c>
      <c r="BE28" s="92">
        <f t="shared" si="12"/>
        <v>479</v>
      </c>
    </row>
    <row r="29" spans="1:57" s="10" customFormat="1" x14ac:dyDescent="0.2">
      <c r="A29" s="215"/>
      <c r="B29" s="205" t="s">
        <v>39</v>
      </c>
      <c r="C29" s="205" t="s">
        <v>136</v>
      </c>
      <c r="D29" s="131" t="s">
        <v>17</v>
      </c>
      <c r="E29" s="92">
        <f>SUM(E31,E33,E35,E37,E41,E43,E45,E47,E51,E53,E49,E39)</f>
        <v>17</v>
      </c>
      <c r="F29" s="92">
        <f t="shared" ref="F29:T29" si="24">SUM(F31,F33,F35,F37,F41,F43,F45,F47,F51,F53,F49,F39)</f>
        <v>17</v>
      </c>
      <c r="G29" s="92">
        <f t="shared" si="24"/>
        <v>17</v>
      </c>
      <c r="H29" s="92">
        <f t="shared" si="24"/>
        <v>17</v>
      </c>
      <c r="I29" s="92">
        <f t="shared" si="24"/>
        <v>17</v>
      </c>
      <c r="J29" s="92">
        <f t="shared" si="24"/>
        <v>17</v>
      </c>
      <c r="K29" s="92">
        <f t="shared" si="24"/>
        <v>17</v>
      </c>
      <c r="L29" s="92">
        <f t="shared" si="24"/>
        <v>17</v>
      </c>
      <c r="M29" s="92">
        <f t="shared" si="24"/>
        <v>17</v>
      </c>
      <c r="N29" s="92">
        <f t="shared" si="24"/>
        <v>17</v>
      </c>
      <c r="O29" s="92">
        <f t="shared" si="24"/>
        <v>17</v>
      </c>
      <c r="P29" s="92">
        <f t="shared" si="24"/>
        <v>17</v>
      </c>
      <c r="Q29" s="92">
        <f t="shared" si="24"/>
        <v>17</v>
      </c>
      <c r="R29" s="92">
        <f t="shared" si="24"/>
        <v>17</v>
      </c>
      <c r="S29" s="92">
        <f t="shared" si="24"/>
        <v>17</v>
      </c>
      <c r="T29" s="92">
        <f t="shared" si="24"/>
        <v>17</v>
      </c>
      <c r="U29" s="92" t="s">
        <v>122</v>
      </c>
      <c r="V29" s="138">
        <f t="shared" si="22"/>
        <v>0</v>
      </c>
      <c r="W29" s="138">
        <f t="shared" si="22"/>
        <v>0</v>
      </c>
      <c r="X29" s="92">
        <f t="shared" ref="X29:AS29" si="25">SUM(X31,X33,X35,X37,X41,X43,X45,X47,X51,X53,X49,X39)</f>
        <v>26</v>
      </c>
      <c r="Y29" s="92">
        <f t="shared" si="25"/>
        <v>26</v>
      </c>
      <c r="Z29" s="92">
        <f t="shared" si="25"/>
        <v>26</v>
      </c>
      <c r="AA29" s="92">
        <f t="shared" si="25"/>
        <v>26</v>
      </c>
      <c r="AB29" s="92">
        <f t="shared" si="25"/>
        <v>26</v>
      </c>
      <c r="AC29" s="92">
        <f t="shared" si="25"/>
        <v>26</v>
      </c>
      <c r="AD29" s="92">
        <f t="shared" si="25"/>
        <v>26</v>
      </c>
      <c r="AE29" s="92">
        <f t="shared" si="25"/>
        <v>26</v>
      </c>
      <c r="AF29" s="92">
        <f t="shared" si="25"/>
        <v>26</v>
      </c>
      <c r="AG29" s="92">
        <f t="shared" si="25"/>
        <v>26</v>
      </c>
      <c r="AH29" s="92">
        <f t="shared" si="25"/>
        <v>26</v>
      </c>
      <c r="AI29" s="92">
        <f t="shared" si="25"/>
        <v>26</v>
      </c>
      <c r="AJ29" s="92">
        <f t="shared" si="25"/>
        <v>26</v>
      </c>
      <c r="AK29" s="92">
        <f t="shared" si="25"/>
        <v>26</v>
      </c>
      <c r="AL29" s="92">
        <f t="shared" si="25"/>
        <v>26</v>
      </c>
      <c r="AM29" s="92">
        <f t="shared" si="25"/>
        <v>26</v>
      </c>
      <c r="AN29" s="92">
        <f t="shared" si="25"/>
        <v>26</v>
      </c>
      <c r="AO29" s="92">
        <f t="shared" si="25"/>
        <v>26</v>
      </c>
      <c r="AP29" s="92">
        <f t="shared" si="25"/>
        <v>26</v>
      </c>
      <c r="AQ29" s="92">
        <f t="shared" si="25"/>
        <v>26</v>
      </c>
      <c r="AR29" s="92">
        <f t="shared" si="25"/>
        <v>26</v>
      </c>
      <c r="AS29" s="92">
        <f t="shared" si="25"/>
        <v>26</v>
      </c>
      <c r="AT29" s="92">
        <f t="shared" ref="AT29:BD29" si="26">SUM(AT31,AT33,AT35,AT37,AT41,AT43,AT45,AT47,AT51,AT53,AT49)</f>
        <v>0</v>
      </c>
      <c r="AU29" s="92">
        <f t="shared" si="26"/>
        <v>0</v>
      </c>
      <c r="AV29" s="92">
        <f t="shared" si="26"/>
        <v>0</v>
      </c>
      <c r="AW29" s="92">
        <f t="shared" si="26"/>
        <v>0</v>
      </c>
      <c r="AX29" s="92">
        <f t="shared" si="26"/>
        <v>0</v>
      </c>
      <c r="AY29" s="92">
        <f t="shared" si="26"/>
        <v>0</v>
      </c>
      <c r="AZ29" s="92">
        <f t="shared" si="26"/>
        <v>0</v>
      </c>
      <c r="BA29" s="92">
        <f t="shared" si="26"/>
        <v>0</v>
      </c>
      <c r="BB29" s="92">
        <f t="shared" si="26"/>
        <v>0</v>
      </c>
      <c r="BC29" s="92">
        <f t="shared" si="26"/>
        <v>0</v>
      </c>
      <c r="BD29" s="92">
        <f t="shared" si="26"/>
        <v>0</v>
      </c>
      <c r="BE29" s="92">
        <f t="shared" si="12"/>
        <v>844</v>
      </c>
    </row>
    <row r="30" spans="1:57" s="10" customFormat="1" x14ac:dyDescent="0.2">
      <c r="A30" s="215"/>
      <c r="B30" s="205"/>
      <c r="C30" s="205"/>
      <c r="D30" s="131" t="s">
        <v>18</v>
      </c>
      <c r="E30" s="141">
        <f>E32+E34+E36+E38+E42+E44+E52+E54+E46+E48+E50+E40</f>
        <v>8.5</v>
      </c>
      <c r="F30" s="141">
        <f t="shared" ref="F30:T30" si="27">F32+F34+F36+F38+F42+F44+F52+F54+F46+F48+F50+F40</f>
        <v>8.5</v>
      </c>
      <c r="G30" s="141">
        <f t="shared" si="27"/>
        <v>8.5</v>
      </c>
      <c r="H30" s="141">
        <f t="shared" si="27"/>
        <v>8.5</v>
      </c>
      <c r="I30" s="141">
        <f t="shared" si="27"/>
        <v>8.5</v>
      </c>
      <c r="J30" s="141">
        <f t="shared" si="27"/>
        <v>8.5</v>
      </c>
      <c r="K30" s="141">
        <f t="shared" si="27"/>
        <v>8.5</v>
      </c>
      <c r="L30" s="141">
        <f t="shared" si="27"/>
        <v>8.5</v>
      </c>
      <c r="M30" s="141">
        <f t="shared" si="27"/>
        <v>8.5</v>
      </c>
      <c r="N30" s="141">
        <f t="shared" si="27"/>
        <v>8.5</v>
      </c>
      <c r="O30" s="141">
        <f t="shared" si="27"/>
        <v>8.5</v>
      </c>
      <c r="P30" s="141">
        <f t="shared" si="27"/>
        <v>8.5</v>
      </c>
      <c r="Q30" s="141">
        <f t="shared" si="27"/>
        <v>8.5</v>
      </c>
      <c r="R30" s="141">
        <f t="shared" si="27"/>
        <v>8.5</v>
      </c>
      <c r="S30" s="141">
        <f t="shared" si="27"/>
        <v>8.5</v>
      </c>
      <c r="T30" s="141">
        <f t="shared" si="27"/>
        <v>8.5</v>
      </c>
      <c r="U30" s="141" t="s">
        <v>122</v>
      </c>
      <c r="V30" s="138">
        <f t="shared" si="22"/>
        <v>0</v>
      </c>
      <c r="W30" s="138">
        <f t="shared" si="22"/>
        <v>0</v>
      </c>
      <c r="X30" s="94">
        <f t="shared" ref="X30:AS30" si="28">X32+X34+X36+X38+X42+X44+X52+X54+X46+X48+X50+X40</f>
        <v>13</v>
      </c>
      <c r="Y30" s="94">
        <f t="shared" si="28"/>
        <v>13</v>
      </c>
      <c r="Z30" s="94">
        <f t="shared" si="28"/>
        <v>13</v>
      </c>
      <c r="AA30" s="94">
        <f t="shared" si="28"/>
        <v>13</v>
      </c>
      <c r="AB30" s="94">
        <f t="shared" si="28"/>
        <v>13</v>
      </c>
      <c r="AC30" s="94">
        <f t="shared" si="28"/>
        <v>13</v>
      </c>
      <c r="AD30" s="94">
        <f t="shared" si="28"/>
        <v>13</v>
      </c>
      <c r="AE30" s="94">
        <f t="shared" si="28"/>
        <v>13</v>
      </c>
      <c r="AF30" s="94">
        <f t="shared" si="28"/>
        <v>13</v>
      </c>
      <c r="AG30" s="94">
        <f t="shared" si="28"/>
        <v>13</v>
      </c>
      <c r="AH30" s="94">
        <f t="shared" si="28"/>
        <v>13</v>
      </c>
      <c r="AI30" s="94">
        <f t="shared" si="28"/>
        <v>13</v>
      </c>
      <c r="AJ30" s="94">
        <f t="shared" si="28"/>
        <v>13</v>
      </c>
      <c r="AK30" s="94">
        <f t="shared" si="28"/>
        <v>13</v>
      </c>
      <c r="AL30" s="94">
        <f t="shared" si="28"/>
        <v>13</v>
      </c>
      <c r="AM30" s="94">
        <f t="shared" si="28"/>
        <v>13</v>
      </c>
      <c r="AN30" s="94">
        <f t="shared" si="28"/>
        <v>13</v>
      </c>
      <c r="AO30" s="94">
        <f t="shared" si="28"/>
        <v>13</v>
      </c>
      <c r="AP30" s="94">
        <f t="shared" si="28"/>
        <v>13</v>
      </c>
      <c r="AQ30" s="94">
        <f t="shared" si="28"/>
        <v>13</v>
      </c>
      <c r="AR30" s="94">
        <f t="shared" si="28"/>
        <v>13</v>
      </c>
      <c r="AS30" s="94">
        <f t="shared" si="28"/>
        <v>13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v>0</v>
      </c>
      <c r="BB30" s="94">
        <v>0</v>
      </c>
      <c r="BC30" s="94">
        <v>0</v>
      </c>
      <c r="BD30" s="94">
        <v>0</v>
      </c>
      <c r="BE30" s="92">
        <f t="shared" si="12"/>
        <v>422</v>
      </c>
    </row>
    <row r="31" spans="1:57" x14ac:dyDescent="0.2">
      <c r="A31" s="215"/>
      <c r="B31" s="157" t="s">
        <v>42</v>
      </c>
      <c r="C31" s="177" t="s">
        <v>87</v>
      </c>
      <c r="D31" s="2" t="s">
        <v>17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4" t="s">
        <v>122</v>
      </c>
      <c r="V31" s="50">
        <v>0</v>
      </c>
      <c r="W31" s="50">
        <v>0</v>
      </c>
      <c r="X31" s="49">
        <v>5</v>
      </c>
      <c r="Y31" s="49">
        <v>5</v>
      </c>
      <c r="Z31" s="49">
        <v>5</v>
      </c>
      <c r="AA31" s="49">
        <v>5</v>
      </c>
      <c r="AB31" s="49">
        <v>5</v>
      </c>
      <c r="AC31" s="49">
        <v>5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5</v>
      </c>
      <c r="AJ31" s="49">
        <v>5</v>
      </c>
      <c r="AK31" s="49">
        <v>5</v>
      </c>
      <c r="AL31" s="49">
        <v>5</v>
      </c>
      <c r="AM31" s="49">
        <v>5</v>
      </c>
      <c r="AN31" s="49">
        <v>5</v>
      </c>
      <c r="AO31" s="49">
        <v>5</v>
      </c>
      <c r="AP31" s="49">
        <v>5</v>
      </c>
      <c r="AQ31" s="49">
        <v>5</v>
      </c>
      <c r="AR31" s="49">
        <v>5</v>
      </c>
      <c r="AS31" s="49">
        <v>5</v>
      </c>
      <c r="AT31" s="51" t="s">
        <v>123</v>
      </c>
      <c r="AU31" s="44" t="s">
        <v>122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48">
        <f t="shared" si="12"/>
        <v>110</v>
      </c>
    </row>
    <row r="32" spans="1:57" x14ac:dyDescent="0.2">
      <c r="A32" s="215"/>
      <c r="B32" s="157"/>
      <c r="C32" s="177"/>
      <c r="D32" s="2" t="s">
        <v>18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4" t="s">
        <v>122</v>
      </c>
      <c r="V32" s="50">
        <v>0</v>
      </c>
      <c r="W32" s="50">
        <v>0</v>
      </c>
      <c r="X32" s="49">
        <v>2.5</v>
      </c>
      <c r="Y32" s="49">
        <v>2.5</v>
      </c>
      <c r="Z32" s="49">
        <v>2.5</v>
      </c>
      <c r="AA32" s="49">
        <v>2.5</v>
      </c>
      <c r="AB32" s="49">
        <v>2.5</v>
      </c>
      <c r="AC32" s="49">
        <v>2.5</v>
      </c>
      <c r="AD32" s="49">
        <v>2.5</v>
      </c>
      <c r="AE32" s="49">
        <v>2.5</v>
      </c>
      <c r="AF32" s="49">
        <v>2.5</v>
      </c>
      <c r="AG32" s="49">
        <v>2.5</v>
      </c>
      <c r="AH32" s="49">
        <v>2.5</v>
      </c>
      <c r="AI32" s="49">
        <v>2.5</v>
      </c>
      <c r="AJ32" s="49">
        <v>2.5</v>
      </c>
      <c r="AK32" s="49">
        <v>2.5</v>
      </c>
      <c r="AL32" s="49">
        <v>2.5</v>
      </c>
      <c r="AM32" s="49">
        <v>2.5</v>
      </c>
      <c r="AN32" s="49">
        <v>2.5</v>
      </c>
      <c r="AO32" s="49">
        <v>2.5</v>
      </c>
      <c r="AP32" s="49">
        <v>2.5</v>
      </c>
      <c r="AQ32" s="49">
        <v>2.5</v>
      </c>
      <c r="AR32" s="49">
        <v>2.5</v>
      </c>
      <c r="AS32" s="49">
        <v>2.5</v>
      </c>
      <c r="AT32" s="51" t="s">
        <v>123</v>
      </c>
      <c r="AU32" s="44" t="s">
        <v>122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48">
        <f t="shared" si="12"/>
        <v>55</v>
      </c>
    </row>
    <row r="33" spans="1:57" x14ac:dyDescent="0.2">
      <c r="A33" s="215"/>
      <c r="B33" s="157" t="s">
        <v>127</v>
      </c>
      <c r="C33" s="177" t="s">
        <v>160</v>
      </c>
      <c r="D33" s="2" t="s">
        <v>17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2" t="s">
        <v>122</v>
      </c>
      <c r="V33" s="50">
        <v>0</v>
      </c>
      <c r="W33" s="50">
        <v>0</v>
      </c>
      <c r="X33" s="49">
        <v>2</v>
      </c>
      <c r="Y33" s="49">
        <v>2</v>
      </c>
      <c r="Z33" s="49">
        <v>2</v>
      </c>
      <c r="AA33" s="49">
        <v>2</v>
      </c>
      <c r="AB33" s="49">
        <v>2</v>
      </c>
      <c r="AC33" s="49">
        <v>2</v>
      </c>
      <c r="AD33" s="49">
        <v>2</v>
      </c>
      <c r="AE33" s="49">
        <v>2</v>
      </c>
      <c r="AF33" s="49">
        <v>2</v>
      </c>
      <c r="AG33" s="49">
        <v>2</v>
      </c>
      <c r="AH33" s="49">
        <v>2</v>
      </c>
      <c r="AI33" s="49">
        <v>2</v>
      </c>
      <c r="AJ33" s="49">
        <v>2</v>
      </c>
      <c r="AK33" s="49">
        <v>2</v>
      </c>
      <c r="AL33" s="49">
        <v>2</v>
      </c>
      <c r="AM33" s="49">
        <v>2</v>
      </c>
      <c r="AN33" s="49">
        <v>2</v>
      </c>
      <c r="AO33" s="49">
        <v>2</v>
      </c>
      <c r="AP33" s="49">
        <v>2</v>
      </c>
      <c r="AQ33" s="49">
        <v>2</v>
      </c>
      <c r="AR33" s="49">
        <v>2</v>
      </c>
      <c r="AS33" s="49">
        <v>2</v>
      </c>
      <c r="AT33" s="51" t="s">
        <v>123</v>
      </c>
      <c r="AU33" s="44" t="s">
        <v>122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48">
        <f t="shared" si="12"/>
        <v>44</v>
      </c>
    </row>
    <row r="34" spans="1:57" x14ac:dyDescent="0.2">
      <c r="A34" s="215"/>
      <c r="B34" s="157"/>
      <c r="C34" s="177"/>
      <c r="D34" s="2" t="s">
        <v>18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44" t="s">
        <v>122</v>
      </c>
      <c r="V34" s="50">
        <v>0</v>
      </c>
      <c r="W34" s="50">
        <v>0</v>
      </c>
      <c r="X34" s="49">
        <v>1</v>
      </c>
      <c r="Y34" s="49">
        <v>1</v>
      </c>
      <c r="Z34" s="49">
        <v>1</v>
      </c>
      <c r="AA34" s="49">
        <v>1</v>
      </c>
      <c r="AB34" s="49">
        <v>1</v>
      </c>
      <c r="AC34" s="49">
        <v>1</v>
      </c>
      <c r="AD34" s="49">
        <v>1</v>
      </c>
      <c r="AE34" s="49">
        <v>1</v>
      </c>
      <c r="AF34" s="49">
        <v>1</v>
      </c>
      <c r="AG34" s="49">
        <v>1</v>
      </c>
      <c r="AH34" s="49">
        <v>1</v>
      </c>
      <c r="AI34" s="49">
        <v>1</v>
      </c>
      <c r="AJ34" s="49">
        <v>1</v>
      </c>
      <c r="AK34" s="49">
        <v>1</v>
      </c>
      <c r="AL34" s="49">
        <v>1</v>
      </c>
      <c r="AM34" s="49">
        <v>1</v>
      </c>
      <c r="AN34" s="49">
        <v>1</v>
      </c>
      <c r="AO34" s="49">
        <v>1</v>
      </c>
      <c r="AP34" s="49">
        <v>1</v>
      </c>
      <c r="AQ34" s="49">
        <v>1</v>
      </c>
      <c r="AR34" s="49">
        <v>1</v>
      </c>
      <c r="AS34" s="49">
        <v>1</v>
      </c>
      <c r="AT34" s="51" t="s">
        <v>123</v>
      </c>
      <c r="AU34" s="44" t="s">
        <v>122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48">
        <f t="shared" si="12"/>
        <v>22</v>
      </c>
    </row>
    <row r="35" spans="1:57" x14ac:dyDescent="0.2">
      <c r="A35" s="215"/>
      <c r="B35" s="208" t="s">
        <v>89</v>
      </c>
      <c r="C35" s="208" t="s">
        <v>93</v>
      </c>
      <c r="D35" s="2" t="s">
        <v>17</v>
      </c>
      <c r="E35" s="49">
        <v>2</v>
      </c>
      <c r="F35" s="49">
        <v>2</v>
      </c>
      <c r="G35" s="49">
        <v>2</v>
      </c>
      <c r="H35" s="49">
        <v>2</v>
      </c>
      <c r="I35" s="49">
        <v>2</v>
      </c>
      <c r="J35" s="49">
        <v>2</v>
      </c>
      <c r="K35" s="49">
        <v>2</v>
      </c>
      <c r="L35" s="49">
        <v>2</v>
      </c>
      <c r="M35" s="49">
        <v>2</v>
      </c>
      <c r="N35" s="49">
        <v>2</v>
      </c>
      <c r="O35" s="49">
        <v>2</v>
      </c>
      <c r="P35" s="49">
        <v>2</v>
      </c>
      <c r="Q35" s="49">
        <v>2</v>
      </c>
      <c r="R35" s="49">
        <v>2</v>
      </c>
      <c r="S35" s="49">
        <v>2</v>
      </c>
      <c r="T35" s="49">
        <v>2</v>
      </c>
      <c r="U35" s="44" t="s">
        <v>122</v>
      </c>
      <c r="V35" s="50">
        <v>0</v>
      </c>
      <c r="W35" s="50">
        <v>0</v>
      </c>
      <c r="X35" s="49">
        <v>2</v>
      </c>
      <c r="Y35" s="49">
        <v>2</v>
      </c>
      <c r="Z35" s="49">
        <v>2</v>
      </c>
      <c r="AA35" s="49">
        <v>2</v>
      </c>
      <c r="AB35" s="49">
        <v>2</v>
      </c>
      <c r="AC35" s="49">
        <v>2</v>
      </c>
      <c r="AD35" s="49">
        <v>2</v>
      </c>
      <c r="AE35" s="49">
        <v>2</v>
      </c>
      <c r="AF35" s="49">
        <v>2</v>
      </c>
      <c r="AG35" s="49">
        <v>2</v>
      </c>
      <c r="AH35" s="49">
        <v>2</v>
      </c>
      <c r="AI35" s="49">
        <v>2</v>
      </c>
      <c r="AJ35" s="49">
        <v>2</v>
      </c>
      <c r="AK35" s="49">
        <v>2</v>
      </c>
      <c r="AL35" s="49">
        <v>2</v>
      </c>
      <c r="AM35" s="49">
        <v>2</v>
      </c>
      <c r="AN35" s="49">
        <v>2</v>
      </c>
      <c r="AO35" s="49">
        <v>2</v>
      </c>
      <c r="AP35" s="49">
        <v>2</v>
      </c>
      <c r="AQ35" s="49">
        <v>2</v>
      </c>
      <c r="AR35" s="49">
        <v>2</v>
      </c>
      <c r="AS35" s="49">
        <v>2</v>
      </c>
      <c r="AT35" s="51" t="s">
        <v>123</v>
      </c>
      <c r="AU35" s="44" t="s">
        <v>122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48">
        <f t="shared" si="12"/>
        <v>76</v>
      </c>
    </row>
    <row r="36" spans="1:57" x14ac:dyDescent="0.2">
      <c r="A36" s="215"/>
      <c r="B36" s="208"/>
      <c r="C36" s="208"/>
      <c r="D36" s="2" t="s">
        <v>18</v>
      </c>
      <c r="E36" s="49">
        <v>1</v>
      </c>
      <c r="F36" s="49">
        <v>1</v>
      </c>
      <c r="G36" s="49">
        <v>1</v>
      </c>
      <c r="H36" s="49">
        <v>1</v>
      </c>
      <c r="I36" s="49">
        <v>1</v>
      </c>
      <c r="J36" s="49">
        <v>1</v>
      </c>
      <c r="K36" s="49">
        <v>1</v>
      </c>
      <c r="L36" s="49">
        <v>1</v>
      </c>
      <c r="M36" s="49">
        <v>1</v>
      </c>
      <c r="N36" s="49">
        <v>1</v>
      </c>
      <c r="O36" s="49">
        <v>1</v>
      </c>
      <c r="P36" s="49">
        <v>1</v>
      </c>
      <c r="Q36" s="49">
        <v>1</v>
      </c>
      <c r="R36" s="49">
        <v>1</v>
      </c>
      <c r="S36" s="49">
        <v>1</v>
      </c>
      <c r="T36" s="49">
        <v>1</v>
      </c>
      <c r="U36" s="44" t="s">
        <v>122</v>
      </c>
      <c r="V36" s="50">
        <v>0</v>
      </c>
      <c r="W36" s="50">
        <v>0</v>
      </c>
      <c r="X36" s="49">
        <v>1</v>
      </c>
      <c r="Y36" s="49">
        <v>1</v>
      </c>
      <c r="Z36" s="49">
        <v>1</v>
      </c>
      <c r="AA36" s="49">
        <v>1</v>
      </c>
      <c r="AB36" s="49">
        <v>1</v>
      </c>
      <c r="AC36" s="49">
        <v>1</v>
      </c>
      <c r="AD36" s="49">
        <v>1</v>
      </c>
      <c r="AE36" s="49">
        <v>1</v>
      </c>
      <c r="AF36" s="49">
        <v>1</v>
      </c>
      <c r="AG36" s="49">
        <v>1</v>
      </c>
      <c r="AH36" s="49">
        <v>1</v>
      </c>
      <c r="AI36" s="49">
        <v>1</v>
      </c>
      <c r="AJ36" s="49">
        <v>1</v>
      </c>
      <c r="AK36" s="49">
        <v>1</v>
      </c>
      <c r="AL36" s="49">
        <v>1</v>
      </c>
      <c r="AM36" s="49">
        <v>1</v>
      </c>
      <c r="AN36" s="49">
        <v>1</v>
      </c>
      <c r="AO36" s="49">
        <v>1</v>
      </c>
      <c r="AP36" s="49">
        <v>1</v>
      </c>
      <c r="AQ36" s="49">
        <v>1</v>
      </c>
      <c r="AR36" s="49">
        <v>1</v>
      </c>
      <c r="AS36" s="49">
        <v>1</v>
      </c>
      <c r="AT36" s="51" t="s">
        <v>123</v>
      </c>
      <c r="AU36" s="44" t="s">
        <v>122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48">
        <f t="shared" si="12"/>
        <v>38</v>
      </c>
    </row>
    <row r="37" spans="1:57" x14ac:dyDescent="0.2">
      <c r="A37" s="215"/>
      <c r="B37" s="208" t="s">
        <v>90</v>
      </c>
      <c r="C37" s="157" t="s">
        <v>94</v>
      </c>
      <c r="D37" s="2" t="s">
        <v>17</v>
      </c>
      <c r="E37" s="49">
        <v>2</v>
      </c>
      <c r="F37" s="49">
        <v>2</v>
      </c>
      <c r="G37" s="49">
        <v>2</v>
      </c>
      <c r="H37" s="49">
        <v>2</v>
      </c>
      <c r="I37" s="49">
        <v>2</v>
      </c>
      <c r="J37" s="49">
        <v>2</v>
      </c>
      <c r="K37" s="49">
        <v>2</v>
      </c>
      <c r="L37" s="49">
        <v>2</v>
      </c>
      <c r="M37" s="49">
        <v>2</v>
      </c>
      <c r="N37" s="49">
        <v>2</v>
      </c>
      <c r="O37" s="49">
        <v>2</v>
      </c>
      <c r="P37" s="49">
        <v>2</v>
      </c>
      <c r="Q37" s="49">
        <v>2</v>
      </c>
      <c r="R37" s="49">
        <v>2</v>
      </c>
      <c r="S37" s="49">
        <v>2</v>
      </c>
      <c r="T37" s="49">
        <v>2</v>
      </c>
      <c r="U37" s="44" t="s">
        <v>122</v>
      </c>
      <c r="V37" s="50">
        <v>0</v>
      </c>
      <c r="W37" s="50">
        <v>0</v>
      </c>
      <c r="X37" s="49">
        <v>2</v>
      </c>
      <c r="Y37" s="49">
        <v>2</v>
      </c>
      <c r="Z37" s="49">
        <v>2</v>
      </c>
      <c r="AA37" s="49">
        <v>2</v>
      </c>
      <c r="AB37" s="49">
        <v>2</v>
      </c>
      <c r="AC37" s="49">
        <v>2</v>
      </c>
      <c r="AD37" s="49">
        <v>2</v>
      </c>
      <c r="AE37" s="49">
        <v>2</v>
      </c>
      <c r="AF37" s="49">
        <v>2</v>
      </c>
      <c r="AG37" s="49">
        <v>2</v>
      </c>
      <c r="AH37" s="49">
        <v>2</v>
      </c>
      <c r="AI37" s="49">
        <v>2</v>
      </c>
      <c r="AJ37" s="49">
        <v>2</v>
      </c>
      <c r="AK37" s="49">
        <v>2</v>
      </c>
      <c r="AL37" s="49">
        <v>2</v>
      </c>
      <c r="AM37" s="49">
        <v>2</v>
      </c>
      <c r="AN37" s="49">
        <v>2</v>
      </c>
      <c r="AO37" s="49">
        <v>2</v>
      </c>
      <c r="AP37" s="49">
        <v>2</v>
      </c>
      <c r="AQ37" s="49">
        <v>2</v>
      </c>
      <c r="AR37" s="49">
        <v>2</v>
      </c>
      <c r="AS37" s="49">
        <v>2</v>
      </c>
      <c r="AT37" s="51" t="s">
        <v>123</v>
      </c>
      <c r="AU37" s="44" t="s">
        <v>122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48">
        <f t="shared" si="12"/>
        <v>76</v>
      </c>
    </row>
    <row r="38" spans="1:57" x14ac:dyDescent="0.2">
      <c r="A38" s="215"/>
      <c r="B38" s="208"/>
      <c r="C38" s="157"/>
      <c r="D38" s="2" t="s">
        <v>18</v>
      </c>
      <c r="E38" s="49">
        <v>1</v>
      </c>
      <c r="F38" s="49">
        <v>1</v>
      </c>
      <c r="G38" s="49">
        <v>1</v>
      </c>
      <c r="H38" s="49">
        <v>1</v>
      </c>
      <c r="I38" s="49">
        <v>1</v>
      </c>
      <c r="J38" s="49">
        <v>1</v>
      </c>
      <c r="K38" s="49">
        <v>1</v>
      </c>
      <c r="L38" s="49">
        <v>1</v>
      </c>
      <c r="M38" s="49">
        <v>1</v>
      </c>
      <c r="N38" s="49">
        <v>1</v>
      </c>
      <c r="O38" s="49">
        <v>1</v>
      </c>
      <c r="P38" s="49">
        <v>1</v>
      </c>
      <c r="Q38" s="49">
        <v>1</v>
      </c>
      <c r="R38" s="49">
        <v>1</v>
      </c>
      <c r="S38" s="49">
        <v>1</v>
      </c>
      <c r="T38" s="49">
        <v>1</v>
      </c>
      <c r="U38" s="44" t="s">
        <v>122</v>
      </c>
      <c r="V38" s="50">
        <v>0</v>
      </c>
      <c r="W38" s="50">
        <v>0</v>
      </c>
      <c r="X38" s="49">
        <v>1</v>
      </c>
      <c r="Y38" s="49">
        <v>1</v>
      </c>
      <c r="Z38" s="49">
        <v>1</v>
      </c>
      <c r="AA38" s="49">
        <v>1</v>
      </c>
      <c r="AB38" s="49">
        <v>1</v>
      </c>
      <c r="AC38" s="49">
        <v>1</v>
      </c>
      <c r="AD38" s="49">
        <v>1</v>
      </c>
      <c r="AE38" s="49">
        <v>1</v>
      </c>
      <c r="AF38" s="49">
        <v>1</v>
      </c>
      <c r="AG38" s="49">
        <v>1</v>
      </c>
      <c r="AH38" s="49">
        <v>1</v>
      </c>
      <c r="AI38" s="49">
        <v>1</v>
      </c>
      <c r="AJ38" s="49">
        <v>1</v>
      </c>
      <c r="AK38" s="49">
        <v>1</v>
      </c>
      <c r="AL38" s="49">
        <v>1</v>
      </c>
      <c r="AM38" s="49">
        <v>1</v>
      </c>
      <c r="AN38" s="49">
        <v>1</v>
      </c>
      <c r="AO38" s="49">
        <v>1</v>
      </c>
      <c r="AP38" s="49">
        <v>1</v>
      </c>
      <c r="AQ38" s="49">
        <v>1</v>
      </c>
      <c r="AR38" s="49">
        <v>1</v>
      </c>
      <c r="AS38" s="49">
        <v>1</v>
      </c>
      <c r="AT38" s="51" t="s">
        <v>123</v>
      </c>
      <c r="AU38" s="44" t="s">
        <v>122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48">
        <f t="shared" si="12"/>
        <v>38</v>
      </c>
    </row>
    <row r="39" spans="1:57" x14ac:dyDescent="0.2">
      <c r="A39" s="215"/>
      <c r="B39" s="211" t="s">
        <v>176</v>
      </c>
      <c r="C39" s="182" t="s">
        <v>177</v>
      </c>
      <c r="D39" s="2" t="s">
        <v>17</v>
      </c>
      <c r="E39" s="49">
        <v>3</v>
      </c>
      <c r="F39" s="49">
        <v>3</v>
      </c>
      <c r="G39" s="49">
        <v>3</v>
      </c>
      <c r="H39" s="49">
        <v>3</v>
      </c>
      <c r="I39" s="49">
        <v>3</v>
      </c>
      <c r="J39" s="49">
        <v>3</v>
      </c>
      <c r="K39" s="49">
        <v>3</v>
      </c>
      <c r="L39" s="49">
        <v>3</v>
      </c>
      <c r="M39" s="49">
        <v>3</v>
      </c>
      <c r="N39" s="49">
        <v>3</v>
      </c>
      <c r="O39" s="49">
        <v>3</v>
      </c>
      <c r="P39" s="49">
        <v>3</v>
      </c>
      <c r="Q39" s="49">
        <v>3</v>
      </c>
      <c r="R39" s="49">
        <v>3</v>
      </c>
      <c r="S39" s="49">
        <v>3</v>
      </c>
      <c r="T39" s="49">
        <v>3</v>
      </c>
      <c r="U39" s="44" t="s">
        <v>122</v>
      </c>
      <c r="V39" s="50">
        <v>0</v>
      </c>
      <c r="W39" s="50">
        <v>0</v>
      </c>
      <c r="X39" s="49">
        <v>2</v>
      </c>
      <c r="Y39" s="49">
        <v>2</v>
      </c>
      <c r="Z39" s="49">
        <v>2</v>
      </c>
      <c r="AA39" s="49">
        <v>2</v>
      </c>
      <c r="AB39" s="49">
        <v>2</v>
      </c>
      <c r="AC39" s="49">
        <v>2</v>
      </c>
      <c r="AD39" s="49">
        <v>2</v>
      </c>
      <c r="AE39" s="49">
        <v>2</v>
      </c>
      <c r="AF39" s="49">
        <v>2</v>
      </c>
      <c r="AG39" s="49">
        <v>2</v>
      </c>
      <c r="AH39" s="49">
        <v>2</v>
      </c>
      <c r="AI39" s="49">
        <v>2</v>
      </c>
      <c r="AJ39" s="49">
        <v>2</v>
      </c>
      <c r="AK39" s="49">
        <v>2</v>
      </c>
      <c r="AL39" s="49">
        <v>2</v>
      </c>
      <c r="AM39" s="49">
        <v>2</v>
      </c>
      <c r="AN39" s="49">
        <v>2</v>
      </c>
      <c r="AO39" s="49">
        <v>2</v>
      </c>
      <c r="AP39" s="49">
        <v>2</v>
      </c>
      <c r="AQ39" s="49">
        <v>2</v>
      </c>
      <c r="AR39" s="117">
        <v>3</v>
      </c>
      <c r="AS39" s="117">
        <v>3</v>
      </c>
      <c r="AT39" s="51" t="s">
        <v>123</v>
      </c>
      <c r="AU39" s="44" t="s">
        <v>122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48">
        <f t="shared" si="12"/>
        <v>94</v>
      </c>
    </row>
    <row r="40" spans="1:57" x14ac:dyDescent="0.2">
      <c r="A40" s="215"/>
      <c r="B40" s="211"/>
      <c r="C40" s="183"/>
      <c r="D40" s="2" t="s">
        <v>18</v>
      </c>
      <c r="E40" s="49">
        <v>1.5</v>
      </c>
      <c r="F40" s="49">
        <v>1.5</v>
      </c>
      <c r="G40" s="49">
        <v>1.5</v>
      </c>
      <c r="H40" s="49">
        <v>1.5</v>
      </c>
      <c r="I40" s="49">
        <v>1.5</v>
      </c>
      <c r="J40" s="49">
        <v>1.5</v>
      </c>
      <c r="K40" s="49">
        <v>1.5</v>
      </c>
      <c r="L40" s="49">
        <v>1.5</v>
      </c>
      <c r="M40" s="49">
        <v>1.5</v>
      </c>
      <c r="N40" s="49">
        <v>1.5</v>
      </c>
      <c r="O40" s="49">
        <v>1.5</v>
      </c>
      <c r="P40" s="49">
        <v>1.5</v>
      </c>
      <c r="Q40" s="49">
        <v>1.5</v>
      </c>
      <c r="R40" s="49">
        <v>1.5</v>
      </c>
      <c r="S40" s="49">
        <v>1.5</v>
      </c>
      <c r="T40" s="49">
        <v>1.5</v>
      </c>
      <c r="U40" s="44" t="s">
        <v>122</v>
      </c>
      <c r="V40" s="50">
        <v>0</v>
      </c>
      <c r="W40" s="50">
        <v>0</v>
      </c>
      <c r="X40" s="49">
        <v>1</v>
      </c>
      <c r="Y40" s="49">
        <v>1</v>
      </c>
      <c r="Z40" s="49">
        <v>1</v>
      </c>
      <c r="AA40" s="49">
        <v>1</v>
      </c>
      <c r="AB40" s="49">
        <v>1</v>
      </c>
      <c r="AC40" s="49">
        <v>1</v>
      </c>
      <c r="AD40" s="49">
        <v>1</v>
      </c>
      <c r="AE40" s="49">
        <v>1</v>
      </c>
      <c r="AF40" s="49">
        <v>1</v>
      </c>
      <c r="AG40" s="49">
        <v>1</v>
      </c>
      <c r="AH40" s="49">
        <v>1</v>
      </c>
      <c r="AI40" s="49">
        <v>1</v>
      </c>
      <c r="AJ40" s="49">
        <v>1</v>
      </c>
      <c r="AK40" s="49">
        <v>1</v>
      </c>
      <c r="AL40" s="49">
        <v>1</v>
      </c>
      <c r="AM40" s="49">
        <v>1</v>
      </c>
      <c r="AN40" s="49">
        <v>1</v>
      </c>
      <c r="AO40" s="49">
        <v>1</v>
      </c>
      <c r="AP40" s="49">
        <v>1</v>
      </c>
      <c r="AQ40" s="49">
        <v>1</v>
      </c>
      <c r="AR40" s="49">
        <v>1.5</v>
      </c>
      <c r="AS40" s="49">
        <v>1.5</v>
      </c>
      <c r="AT40" s="51" t="s">
        <v>123</v>
      </c>
      <c r="AU40" s="44" t="s">
        <v>122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48">
        <f t="shared" si="12"/>
        <v>47</v>
      </c>
    </row>
    <row r="41" spans="1:57" x14ac:dyDescent="0.2">
      <c r="A41" s="215"/>
      <c r="B41" s="208" t="s">
        <v>91</v>
      </c>
      <c r="C41" s="157" t="s">
        <v>95</v>
      </c>
      <c r="D41" s="2" t="s">
        <v>17</v>
      </c>
      <c r="E41" s="49">
        <v>3</v>
      </c>
      <c r="F41" s="49">
        <v>3</v>
      </c>
      <c r="G41" s="49">
        <v>3</v>
      </c>
      <c r="H41" s="49">
        <v>3</v>
      </c>
      <c r="I41" s="49">
        <v>3</v>
      </c>
      <c r="J41" s="49">
        <v>3</v>
      </c>
      <c r="K41" s="49">
        <v>3</v>
      </c>
      <c r="L41" s="49">
        <v>3</v>
      </c>
      <c r="M41" s="49">
        <v>3</v>
      </c>
      <c r="N41" s="49">
        <v>3</v>
      </c>
      <c r="O41" s="49">
        <v>3</v>
      </c>
      <c r="P41" s="49">
        <v>3</v>
      </c>
      <c r="Q41" s="49">
        <v>3</v>
      </c>
      <c r="R41" s="49">
        <v>3</v>
      </c>
      <c r="S41" s="49">
        <v>3</v>
      </c>
      <c r="T41" s="49">
        <v>3</v>
      </c>
      <c r="U41" s="44" t="s">
        <v>122</v>
      </c>
      <c r="V41" s="50">
        <v>0</v>
      </c>
      <c r="W41" s="50">
        <v>0</v>
      </c>
      <c r="X41" s="12">
        <v>2</v>
      </c>
      <c r="Y41" s="12">
        <v>2</v>
      </c>
      <c r="Z41" s="12">
        <v>2</v>
      </c>
      <c r="AA41" s="12">
        <v>2</v>
      </c>
      <c r="AB41" s="12">
        <v>2</v>
      </c>
      <c r="AC41" s="12">
        <v>2</v>
      </c>
      <c r="AD41" s="12">
        <v>2</v>
      </c>
      <c r="AE41" s="12">
        <v>2</v>
      </c>
      <c r="AF41" s="12">
        <v>2</v>
      </c>
      <c r="AG41" s="12">
        <v>2</v>
      </c>
      <c r="AH41" s="12">
        <v>2</v>
      </c>
      <c r="AI41" s="12">
        <v>2</v>
      </c>
      <c r="AJ41" s="12">
        <v>2</v>
      </c>
      <c r="AK41" s="12">
        <v>2</v>
      </c>
      <c r="AL41" s="12">
        <v>2</v>
      </c>
      <c r="AM41" s="12">
        <v>2</v>
      </c>
      <c r="AN41" s="12">
        <v>2</v>
      </c>
      <c r="AO41" s="12">
        <v>2</v>
      </c>
      <c r="AP41" s="12">
        <v>2</v>
      </c>
      <c r="AQ41" s="12">
        <v>2</v>
      </c>
      <c r="AR41" s="49">
        <v>2</v>
      </c>
      <c r="AS41" s="49">
        <v>2</v>
      </c>
      <c r="AT41" s="51" t="s">
        <v>123</v>
      </c>
      <c r="AU41" s="44" t="s">
        <v>122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48">
        <f t="shared" ref="BE41:BE62" si="29">SUM(E41:BD41)</f>
        <v>92</v>
      </c>
    </row>
    <row r="42" spans="1:57" x14ac:dyDescent="0.2">
      <c r="A42" s="215"/>
      <c r="B42" s="208"/>
      <c r="C42" s="157"/>
      <c r="D42" s="2" t="s">
        <v>18</v>
      </c>
      <c r="E42" s="12">
        <v>1.5</v>
      </c>
      <c r="F42" s="12">
        <v>1.5</v>
      </c>
      <c r="G42" s="12">
        <v>1.5</v>
      </c>
      <c r="H42" s="12">
        <v>1.5</v>
      </c>
      <c r="I42" s="12">
        <v>1.5</v>
      </c>
      <c r="J42" s="12">
        <v>1.5</v>
      </c>
      <c r="K42" s="12">
        <v>1.5</v>
      </c>
      <c r="L42" s="12">
        <v>1.5</v>
      </c>
      <c r="M42" s="12">
        <v>1.5</v>
      </c>
      <c r="N42" s="12">
        <v>1.5</v>
      </c>
      <c r="O42" s="12">
        <v>1.5</v>
      </c>
      <c r="P42" s="12">
        <v>1.5</v>
      </c>
      <c r="Q42" s="12">
        <v>1.5</v>
      </c>
      <c r="R42" s="12">
        <v>1.5</v>
      </c>
      <c r="S42" s="12">
        <v>1.5</v>
      </c>
      <c r="T42" s="12">
        <v>1.5</v>
      </c>
      <c r="U42" s="42" t="s">
        <v>122</v>
      </c>
      <c r="V42" s="50">
        <v>0</v>
      </c>
      <c r="W42" s="50">
        <v>0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  <c r="AF42" s="12">
        <v>1</v>
      </c>
      <c r="AG42" s="12">
        <v>1</v>
      </c>
      <c r="AH42" s="12">
        <v>1</v>
      </c>
      <c r="AI42" s="12">
        <v>1</v>
      </c>
      <c r="AJ42" s="12">
        <v>1</v>
      </c>
      <c r="AK42" s="12">
        <v>1</v>
      </c>
      <c r="AL42" s="12">
        <v>1</v>
      </c>
      <c r="AM42" s="12">
        <v>1</v>
      </c>
      <c r="AN42" s="12">
        <v>1</v>
      </c>
      <c r="AO42" s="12">
        <v>1</v>
      </c>
      <c r="AP42" s="12">
        <v>1</v>
      </c>
      <c r="AQ42" s="12">
        <v>1</v>
      </c>
      <c r="AR42" s="49">
        <v>1</v>
      </c>
      <c r="AS42" s="49">
        <v>1</v>
      </c>
      <c r="AT42" s="51" t="s">
        <v>123</v>
      </c>
      <c r="AU42" s="44" t="s">
        <v>122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48">
        <f t="shared" si="29"/>
        <v>46</v>
      </c>
    </row>
    <row r="43" spans="1:57" x14ac:dyDescent="0.2">
      <c r="A43" s="215"/>
      <c r="B43" s="208" t="s">
        <v>92</v>
      </c>
      <c r="C43" s="157" t="s">
        <v>96</v>
      </c>
      <c r="D43" s="2" t="s">
        <v>17</v>
      </c>
      <c r="E43" s="12">
        <v>4</v>
      </c>
      <c r="F43" s="12">
        <v>4</v>
      </c>
      <c r="G43" s="12">
        <v>4</v>
      </c>
      <c r="H43" s="12">
        <v>4</v>
      </c>
      <c r="I43" s="12">
        <v>4</v>
      </c>
      <c r="J43" s="12">
        <v>4</v>
      </c>
      <c r="K43" s="12">
        <v>4</v>
      </c>
      <c r="L43" s="12">
        <v>4</v>
      </c>
      <c r="M43" s="12">
        <v>4</v>
      </c>
      <c r="N43" s="12">
        <v>4</v>
      </c>
      <c r="O43" s="12">
        <v>4</v>
      </c>
      <c r="P43" s="12">
        <v>4</v>
      </c>
      <c r="Q43" s="12">
        <v>4</v>
      </c>
      <c r="R43" s="12">
        <v>4</v>
      </c>
      <c r="S43" s="12">
        <v>4</v>
      </c>
      <c r="T43" s="12">
        <v>4</v>
      </c>
      <c r="U43" s="44" t="s">
        <v>122</v>
      </c>
      <c r="V43" s="50">
        <v>0</v>
      </c>
      <c r="W43" s="50">
        <v>0</v>
      </c>
      <c r="X43" s="12">
        <v>2</v>
      </c>
      <c r="Y43" s="12">
        <v>2</v>
      </c>
      <c r="Z43" s="12">
        <v>2</v>
      </c>
      <c r="AA43" s="12">
        <v>2</v>
      </c>
      <c r="AB43" s="12">
        <v>2</v>
      </c>
      <c r="AC43" s="12">
        <v>2</v>
      </c>
      <c r="AD43" s="12">
        <v>2</v>
      </c>
      <c r="AE43" s="12">
        <v>2</v>
      </c>
      <c r="AF43" s="12">
        <v>2</v>
      </c>
      <c r="AG43" s="12">
        <v>2</v>
      </c>
      <c r="AH43" s="12">
        <v>2</v>
      </c>
      <c r="AI43" s="12">
        <v>2</v>
      </c>
      <c r="AJ43" s="12">
        <v>2</v>
      </c>
      <c r="AK43" s="12">
        <v>2</v>
      </c>
      <c r="AL43" s="12">
        <v>2</v>
      </c>
      <c r="AM43" s="12">
        <v>2</v>
      </c>
      <c r="AN43" s="12">
        <v>2</v>
      </c>
      <c r="AO43" s="12">
        <v>2</v>
      </c>
      <c r="AP43" s="12">
        <v>2</v>
      </c>
      <c r="AQ43" s="12">
        <v>2</v>
      </c>
      <c r="AR43" s="12">
        <v>2</v>
      </c>
      <c r="AS43" s="12">
        <v>2</v>
      </c>
      <c r="AT43" s="51" t="s">
        <v>123</v>
      </c>
      <c r="AU43" s="44" t="s">
        <v>122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48">
        <f t="shared" si="29"/>
        <v>108</v>
      </c>
    </row>
    <row r="44" spans="1:57" x14ac:dyDescent="0.2">
      <c r="A44" s="215"/>
      <c r="B44" s="208"/>
      <c r="C44" s="157"/>
      <c r="D44" s="2" t="s">
        <v>18</v>
      </c>
      <c r="E44" s="12">
        <v>2</v>
      </c>
      <c r="F44" s="12">
        <v>2</v>
      </c>
      <c r="G44" s="12">
        <v>2</v>
      </c>
      <c r="H44" s="12">
        <v>2</v>
      </c>
      <c r="I44" s="12">
        <v>2</v>
      </c>
      <c r="J44" s="12">
        <v>2</v>
      </c>
      <c r="K44" s="12">
        <v>2</v>
      </c>
      <c r="L44" s="12">
        <v>2</v>
      </c>
      <c r="M44" s="12">
        <v>2</v>
      </c>
      <c r="N44" s="12">
        <v>2</v>
      </c>
      <c r="O44" s="12">
        <v>2</v>
      </c>
      <c r="P44" s="12">
        <v>2</v>
      </c>
      <c r="Q44" s="12">
        <v>2</v>
      </c>
      <c r="R44" s="12">
        <v>2</v>
      </c>
      <c r="S44" s="12">
        <v>2</v>
      </c>
      <c r="T44" s="12">
        <v>2</v>
      </c>
      <c r="U44" s="44" t="s">
        <v>122</v>
      </c>
      <c r="V44" s="50">
        <v>0</v>
      </c>
      <c r="W44" s="50">
        <v>0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  <c r="AF44" s="12">
        <v>1</v>
      </c>
      <c r="AG44" s="12">
        <v>1</v>
      </c>
      <c r="AH44" s="12">
        <v>1</v>
      </c>
      <c r="AI44" s="12">
        <v>1</v>
      </c>
      <c r="AJ44" s="12">
        <v>1</v>
      </c>
      <c r="AK44" s="12">
        <v>1</v>
      </c>
      <c r="AL44" s="12">
        <v>1</v>
      </c>
      <c r="AM44" s="12">
        <v>1</v>
      </c>
      <c r="AN44" s="12">
        <v>1</v>
      </c>
      <c r="AO44" s="12">
        <v>1</v>
      </c>
      <c r="AP44" s="12">
        <v>1</v>
      </c>
      <c r="AQ44" s="12">
        <v>1</v>
      </c>
      <c r="AR44" s="12">
        <v>1</v>
      </c>
      <c r="AS44" s="12">
        <v>1</v>
      </c>
      <c r="AT44" s="51" t="s">
        <v>123</v>
      </c>
      <c r="AU44" s="44" t="s">
        <v>122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48">
        <f t="shared" si="29"/>
        <v>54</v>
      </c>
    </row>
    <row r="45" spans="1:57" x14ac:dyDescent="0.2">
      <c r="A45" s="215"/>
      <c r="B45" s="217" t="s">
        <v>161</v>
      </c>
      <c r="C45" s="158" t="s">
        <v>97</v>
      </c>
      <c r="D45" s="2" t="s">
        <v>17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44" t="s">
        <v>122</v>
      </c>
      <c r="V45" s="50">
        <v>0</v>
      </c>
      <c r="W45" s="50">
        <v>0</v>
      </c>
      <c r="X45" s="12">
        <v>2</v>
      </c>
      <c r="Y45" s="12">
        <v>2</v>
      </c>
      <c r="Z45" s="12">
        <v>2</v>
      </c>
      <c r="AA45" s="12">
        <v>2</v>
      </c>
      <c r="AB45" s="12">
        <v>2</v>
      </c>
      <c r="AC45" s="12">
        <v>2</v>
      </c>
      <c r="AD45" s="12">
        <v>2</v>
      </c>
      <c r="AE45" s="12">
        <v>2</v>
      </c>
      <c r="AF45" s="12">
        <v>2</v>
      </c>
      <c r="AG45" s="12">
        <v>2</v>
      </c>
      <c r="AH45" s="12">
        <v>2</v>
      </c>
      <c r="AI45" s="12">
        <v>2</v>
      </c>
      <c r="AJ45" s="12">
        <v>2</v>
      </c>
      <c r="AK45" s="12">
        <v>2</v>
      </c>
      <c r="AL45" s="12">
        <v>2</v>
      </c>
      <c r="AM45" s="12">
        <v>2</v>
      </c>
      <c r="AN45" s="12">
        <v>2</v>
      </c>
      <c r="AO45" s="12">
        <v>2</v>
      </c>
      <c r="AP45" s="12">
        <v>2</v>
      </c>
      <c r="AQ45" s="12">
        <v>2</v>
      </c>
      <c r="AR45" s="12">
        <v>2</v>
      </c>
      <c r="AS45" s="12">
        <v>2</v>
      </c>
      <c r="AT45" s="51" t="s">
        <v>123</v>
      </c>
      <c r="AU45" s="44" t="s">
        <v>122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48">
        <f t="shared" si="29"/>
        <v>44</v>
      </c>
    </row>
    <row r="46" spans="1:57" x14ac:dyDescent="0.2">
      <c r="A46" s="215"/>
      <c r="B46" s="218"/>
      <c r="C46" s="159"/>
      <c r="D46" s="2" t="s">
        <v>18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44" t="s">
        <v>122</v>
      </c>
      <c r="V46" s="50">
        <v>0</v>
      </c>
      <c r="W46" s="50">
        <v>0</v>
      </c>
      <c r="X46" s="12">
        <v>1</v>
      </c>
      <c r="Y46" s="12">
        <v>1</v>
      </c>
      <c r="Z46" s="12">
        <v>1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  <c r="AF46" s="12">
        <v>1</v>
      </c>
      <c r="AG46" s="12">
        <v>1</v>
      </c>
      <c r="AH46" s="12">
        <v>1</v>
      </c>
      <c r="AI46" s="12">
        <v>1</v>
      </c>
      <c r="AJ46" s="12">
        <v>1</v>
      </c>
      <c r="AK46" s="12">
        <v>1</v>
      </c>
      <c r="AL46" s="12">
        <v>1</v>
      </c>
      <c r="AM46" s="12">
        <v>1</v>
      </c>
      <c r="AN46" s="12">
        <v>1</v>
      </c>
      <c r="AO46" s="12">
        <v>1</v>
      </c>
      <c r="AP46" s="12">
        <v>1</v>
      </c>
      <c r="AQ46" s="12">
        <v>1</v>
      </c>
      <c r="AR46" s="12">
        <v>1</v>
      </c>
      <c r="AS46" s="12">
        <v>1</v>
      </c>
      <c r="AT46" s="51" t="s">
        <v>123</v>
      </c>
      <c r="AU46" s="44" t="s">
        <v>122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48">
        <f t="shared" si="29"/>
        <v>22</v>
      </c>
    </row>
    <row r="47" spans="1:57" x14ac:dyDescent="0.2">
      <c r="A47" s="215"/>
      <c r="B47" s="217" t="s">
        <v>131</v>
      </c>
      <c r="C47" s="158" t="s">
        <v>117</v>
      </c>
      <c r="D47" s="2" t="s">
        <v>17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44" t="s">
        <v>122</v>
      </c>
      <c r="V47" s="50">
        <v>0</v>
      </c>
      <c r="W47" s="50">
        <v>0</v>
      </c>
      <c r="X47" s="12">
        <v>2</v>
      </c>
      <c r="Y47" s="12">
        <v>2</v>
      </c>
      <c r="Z47" s="12">
        <v>2</v>
      </c>
      <c r="AA47" s="12">
        <v>2</v>
      </c>
      <c r="AB47" s="12">
        <v>2</v>
      </c>
      <c r="AC47" s="12">
        <v>2</v>
      </c>
      <c r="AD47" s="12">
        <v>2</v>
      </c>
      <c r="AE47" s="12">
        <v>2</v>
      </c>
      <c r="AF47" s="12">
        <v>2</v>
      </c>
      <c r="AG47" s="12">
        <v>2</v>
      </c>
      <c r="AH47" s="12">
        <v>2</v>
      </c>
      <c r="AI47" s="12">
        <v>2</v>
      </c>
      <c r="AJ47" s="12">
        <v>2</v>
      </c>
      <c r="AK47" s="12">
        <v>2</v>
      </c>
      <c r="AL47" s="12">
        <v>2</v>
      </c>
      <c r="AM47" s="12">
        <v>2</v>
      </c>
      <c r="AN47" s="12">
        <v>2</v>
      </c>
      <c r="AO47" s="12">
        <v>2</v>
      </c>
      <c r="AP47" s="12">
        <v>2</v>
      </c>
      <c r="AQ47" s="12">
        <v>2</v>
      </c>
      <c r="AR47" s="12">
        <v>2</v>
      </c>
      <c r="AS47" s="12">
        <v>2</v>
      </c>
      <c r="AT47" s="51" t="s">
        <v>123</v>
      </c>
      <c r="AU47" s="44" t="s">
        <v>122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48">
        <f t="shared" si="29"/>
        <v>44</v>
      </c>
    </row>
    <row r="48" spans="1:57" x14ac:dyDescent="0.2">
      <c r="A48" s="215"/>
      <c r="B48" s="218"/>
      <c r="C48" s="159"/>
      <c r="D48" s="2" t="s">
        <v>18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44" t="s">
        <v>122</v>
      </c>
      <c r="V48" s="50">
        <v>0</v>
      </c>
      <c r="W48" s="50">
        <v>0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  <c r="AF48" s="12">
        <v>1</v>
      </c>
      <c r="AG48" s="12">
        <v>1</v>
      </c>
      <c r="AH48" s="12">
        <v>1</v>
      </c>
      <c r="AI48" s="12">
        <v>1</v>
      </c>
      <c r="AJ48" s="12">
        <v>1</v>
      </c>
      <c r="AK48" s="12">
        <v>1</v>
      </c>
      <c r="AL48" s="12">
        <v>1</v>
      </c>
      <c r="AM48" s="12">
        <v>1</v>
      </c>
      <c r="AN48" s="12">
        <v>1</v>
      </c>
      <c r="AO48" s="12">
        <v>1</v>
      </c>
      <c r="AP48" s="12">
        <v>1</v>
      </c>
      <c r="AQ48" s="12">
        <v>1</v>
      </c>
      <c r="AR48" s="12">
        <v>1</v>
      </c>
      <c r="AS48" s="12">
        <v>1</v>
      </c>
      <c r="AT48" s="51" t="s">
        <v>123</v>
      </c>
      <c r="AU48" s="44" t="s">
        <v>122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48">
        <f t="shared" si="29"/>
        <v>22</v>
      </c>
    </row>
    <row r="49" spans="1:57" x14ac:dyDescent="0.2">
      <c r="A49" s="215"/>
      <c r="B49" s="217" t="s">
        <v>132</v>
      </c>
      <c r="C49" s="158" t="s">
        <v>118</v>
      </c>
      <c r="D49" s="2" t="s">
        <v>17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44" t="s">
        <v>122</v>
      </c>
      <c r="V49" s="50">
        <v>0</v>
      </c>
      <c r="W49" s="50">
        <v>0</v>
      </c>
      <c r="X49" s="12">
        <v>2</v>
      </c>
      <c r="Y49" s="12">
        <v>2</v>
      </c>
      <c r="Z49" s="12">
        <v>2</v>
      </c>
      <c r="AA49" s="12">
        <v>2</v>
      </c>
      <c r="AB49" s="12">
        <v>2</v>
      </c>
      <c r="AC49" s="12">
        <v>2</v>
      </c>
      <c r="AD49" s="12">
        <v>2</v>
      </c>
      <c r="AE49" s="12">
        <v>2</v>
      </c>
      <c r="AF49" s="12">
        <v>2</v>
      </c>
      <c r="AG49" s="12">
        <v>2</v>
      </c>
      <c r="AH49" s="12">
        <v>2</v>
      </c>
      <c r="AI49" s="12">
        <v>2</v>
      </c>
      <c r="AJ49" s="12">
        <v>2</v>
      </c>
      <c r="AK49" s="12">
        <v>2</v>
      </c>
      <c r="AL49" s="12">
        <v>2</v>
      </c>
      <c r="AM49" s="12">
        <v>2</v>
      </c>
      <c r="AN49" s="12">
        <v>2</v>
      </c>
      <c r="AO49" s="12">
        <v>2</v>
      </c>
      <c r="AP49" s="12">
        <v>2</v>
      </c>
      <c r="AQ49" s="12">
        <v>2</v>
      </c>
      <c r="AR49" s="12">
        <v>2</v>
      </c>
      <c r="AS49" s="12">
        <v>2</v>
      </c>
      <c r="AT49" s="51" t="s">
        <v>123</v>
      </c>
      <c r="AU49" s="44" t="s">
        <v>122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48">
        <f t="shared" si="29"/>
        <v>44</v>
      </c>
    </row>
    <row r="50" spans="1:57" x14ac:dyDescent="0.2">
      <c r="A50" s="215"/>
      <c r="B50" s="218"/>
      <c r="C50" s="159"/>
      <c r="D50" s="2" t="s">
        <v>18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44" t="s">
        <v>122</v>
      </c>
      <c r="V50" s="50">
        <v>0</v>
      </c>
      <c r="W50" s="50">
        <v>0</v>
      </c>
      <c r="X50" s="12">
        <v>1</v>
      </c>
      <c r="Y50" s="12">
        <v>1</v>
      </c>
      <c r="Z50" s="12">
        <v>1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  <c r="AF50" s="12">
        <v>1</v>
      </c>
      <c r="AG50" s="12">
        <v>1</v>
      </c>
      <c r="AH50" s="12">
        <v>1</v>
      </c>
      <c r="AI50" s="12">
        <v>1</v>
      </c>
      <c r="AJ50" s="12">
        <v>1</v>
      </c>
      <c r="AK50" s="12">
        <v>1</v>
      </c>
      <c r="AL50" s="12">
        <v>1</v>
      </c>
      <c r="AM50" s="12">
        <v>1</v>
      </c>
      <c r="AN50" s="12">
        <v>1</v>
      </c>
      <c r="AO50" s="12">
        <v>1</v>
      </c>
      <c r="AP50" s="12">
        <v>1</v>
      </c>
      <c r="AQ50" s="12">
        <v>1</v>
      </c>
      <c r="AR50" s="12">
        <v>1</v>
      </c>
      <c r="AS50" s="12">
        <v>1</v>
      </c>
      <c r="AT50" s="51" t="s">
        <v>123</v>
      </c>
      <c r="AU50" s="44" t="s">
        <v>122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48">
        <f t="shared" si="29"/>
        <v>22</v>
      </c>
    </row>
    <row r="51" spans="1:57" x14ac:dyDescent="0.2">
      <c r="A51" s="215"/>
      <c r="B51" s="208" t="s">
        <v>102</v>
      </c>
      <c r="C51" s="157" t="s">
        <v>104</v>
      </c>
      <c r="D51" s="2" t="s">
        <v>17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44" t="s">
        <v>122</v>
      </c>
      <c r="V51" s="50">
        <v>0</v>
      </c>
      <c r="W51" s="50">
        <v>0</v>
      </c>
      <c r="X51" s="12">
        <v>2</v>
      </c>
      <c r="Y51" s="12">
        <v>2</v>
      </c>
      <c r="Z51" s="12">
        <v>2</v>
      </c>
      <c r="AA51" s="12">
        <v>2</v>
      </c>
      <c r="AB51" s="12">
        <v>2</v>
      </c>
      <c r="AC51" s="12">
        <v>2</v>
      </c>
      <c r="AD51" s="12">
        <v>2</v>
      </c>
      <c r="AE51" s="12">
        <v>2</v>
      </c>
      <c r="AF51" s="12">
        <v>2</v>
      </c>
      <c r="AG51" s="12">
        <v>2</v>
      </c>
      <c r="AH51" s="12">
        <v>2</v>
      </c>
      <c r="AI51" s="12">
        <v>2</v>
      </c>
      <c r="AJ51" s="12">
        <v>2</v>
      </c>
      <c r="AK51" s="12">
        <v>2</v>
      </c>
      <c r="AL51" s="12">
        <v>2</v>
      </c>
      <c r="AM51" s="12">
        <v>2</v>
      </c>
      <c r="AN51" s="12">
        <v>2</v>
      </c>
      <c r="AO51" s="12">
        <v>2</v>
      </c>
      <c r="AP51" s="12">
        <v>2</v>
      </c>
      <c r="AQ51" s="12">
        <v>2</v>
      </c>
      <c r="AR51" s="12">
        <v>2</v>
      </c>
      <c r="AS51" s="12">
        <v>2</v>
      </c>
      <c r="AT51" s="51" t="s">
        <v>123</v>
      </c>
      <c r="AU51" s="44" t="s">
        <v>122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48">
        <f t="shared" si="29"/>
        <v>44</v>
      </c>
    </row>
    <row r="52" spans="1:57" x14ac:dyDescent="0.2">
      <c r="A52" s="215"/>
      <c r="B52" s="208"/>
      <c r="C52" s="157"/>
      <c r="D52" s="2" t="s">
        <v>18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44" t="s">
        <v>122</v>
      </c>
      <c r="V52" s="50">
        <v>0</v>
      </c>
      <c r="W52" s="50">
        <v>0</v>
      </c>
      <c r="X52" s="12">
        <v>1</v>
      </c>
      <c r="Y52" s="12">
        <v>1</v>
      </c>
      <c r="Z52" s="12">
        <v>1</v>
      </c>
      <c r="AA52" s="12">
        <v>1</v>
      </c>
      <c r="AB52" s="12">
        <v>1</v>
      </c>
      <c r="AC52" s="12">
        <v>1</v>
      </c>
      <c r="AD52" s="12">
        <v>1</v>
      </c>
      <c r="AE52" s="12">
        <v>1</v>
      </c>
      <c r="AF52" s="12">
        <v>1</v>
      </c>
      <c r="AG52" s="12">
        <v>1</v>
      </c>
      <c r="AH52" s="12">
        <v>1</v>
      </c>
      <c r="AI52" s="12">
        <v>1</v>
      </c>
      <c r="AJ52" s="12">
        <v>1</v>
      </c>
      <c r="AK52" s="12">
        <v>1</v>
      </c>
      <c r="AL52" s="12">
        <v>1</v>
      </c>
      <c r="AM52" s="12">
        <v>1</v>
      </c>
      <c r="AN52" s="12">
        <v>1</v>
      </c>
      <c r="AO52" s="12">
        <v>1</v>
      </c>
      <c r="AP52" s="12">
        <v>1</v>
      </c>
      <c r="AQ52" s="12">
        <v>1</v>
      </c>
      <c r="AR52" s="12">
        <v>1</v>
      </c>
      <c r="AS52" s="12">
        <v>1</v>
      </c>
      <c r="AT52" s="51" t="s">
        <v>123</v>
      </c>
      <c r="AU52" s="44" t="s">
        <v>122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48">
        <f t="shared" si="29"/>
        <v>22</v>
      </c>
    </row>
    <row r="53" spans="1:57" x14ac:dyDescent="0.2">
      <c r="A53" s="215"/>
      <c r="B53" s="208" t="s">
        <v>103</v>
      </c>
      <c r="C53" s="157" t="s">
        <v>45</v>
      </c>
      <c r="D53" s="2" t="s">
        <v>17</v>
      </c>
      <c r="E53" s="12">
        <v>3</v>
      </c>
      <c r="F53" s="12">
        <v>3</v>
      </c>
      <c r="G53" s="12">
        <v>3</v>
      </c>
      <c r="H53" s="12">
        <v>3</v>
      </c>
      <c r="I53" s="12">
        <v>3</v>
      </c>
      <c r="J53" s="12">
        <v>3</v>
      </c>
      <c r="K53" s="12">
        <v>3</v>
      </c>
      <c r="L53" s="12">
        <v>3</v>
      </c>
      <c r="M53" s="12">
        <v>3</v>
      </c>
      <c r="N53" s="12">
        <v>3</v>
      </c>
      <c r="O53" s="12">
        <v>3</v>
      </c>
      <c r="P53" s="12">
        <v>3</v>
      </c>
      <c r="Q53" s="12">
        <v>3</v>
      </c>
      <c r="R53" s="12">
        <v>3</v>
      </c>
      <c r="S53" s="12">
        <v>3</v>
      </c>
      <c r="T53" s="12">
        <v>3</v>
      </c>
      <c r="U53" s="42" t="s">
        <v>122</v>
      </c>
      <c r="V53" s="50">
        <v>0</v>
      </c>
      <c r="W53" s="50">
        <v>0</v>
      </c>
      <c r="X53" s="12">
        <v>1</v>
      </c>
      <c r="Y53" s="12">
        <v>1</v>
      </c>
      <c r="Z53" s="12">
        <v>1</v>
      </c>
      <c r="AA53" s="12">
        <v>1</v>
      </c>
      <c r="AB53" s="12">
        <v>1</v>
      </c>
      <c r="AC53" s="12">
        <v>1</v>
      </c>
      <c r="AD53" s="12">
        <v>1</v>
      </c>
      <c r="AE53" s="12">
        <v>1</v>
      </c>
      <c r="AF53" s="12">
        <v>1</v>
      </c>
      <c r="AG53" s="12">
        <v>1</v>
      </c>
      <c r="AH53" s="12">
        <v>1</v>
      </c>
      <c r="AI53" s="12">
        <v>1</v>
      </c>
      <c r="AJ53" s="12">
        <v>1</v>
      </c>
      <c r="AK53" s="12">
        <v>1</v>
      </c>
      <c r="AL53" s="12">
        <v>1</v>
      </c>
      <c r="AM53" s="12">
        <v>1</v>
      </c>
      <c r="AN53" s="12">
        <v>1</v>
      </c>
      <c r="AO53" s="12">
        <v>1</v>
      </c>
      <c r="AP53" s="12">
        <v>1</v>
      </c>
      <c r="AQ53" s="12">
        <v>1</v>
      </c>
      <c r="AR53" s="117"/>
      <c r="AS53" s="117"/>
      <c r="AT53" s="51" t="s">
        <v>123</v>
      </c>
      <c r="AU53" s="44" t="s">
        <v>122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48">
        <f t="shared" si="29"/>
        <v>68</v>
      </c>
    </row>
    <row r="54" spans="1:57" x14ac:dyDescent="0.2">
      <c r="A54" s="215"/>
      <c r="B54" s="208"/>
      <c r="C54" s="157"/>
      <c r="D54" s="2" t="s">
        <v>18</v>
      </c>
      <c r="E54" s="12">
        <v>1.5</v>
      </c>
      <c r="F54" s="12">
        <v>1.5</v>
      </c>
      <c r="G54" s="12">
        <v>1.5</v>
      </c>
      <c r="H54" s="12">
        <v>1.5</v>
      </c>
      <c r="I54" s="12">
        <v>1.5</v>
      </c>
      <c r="J54" s="12">
        <v>1.5</v>
      </c>
      <c r="K54" s="12">
        <v>1.5</v>
      </c>
      <c r="L54" s="12">
        <v>1.5</v>
      </c>
      <c r="M54" s="12">
        <v>1.5</v>
      </c>
      <c r="N54" s="12">
        <v>1.5</v>
      </c>
      <c r="O54" s="12">
        <v>1.5</v>
      </c>
      <c r="P54" s="12">
        <v>1.5</v>
      </c>
      <c r="Q54" s="12">
        <v>1.5</v>
      </c>
      <c r="R54" s="12">
        <v>1.5</v>
      </c>
      <c r="S54" s="12">
        <v>1.5</v>
      </c>
      <c r="T54" s="12">
        <v>1.5</v>
      </c>
      <c r="U54" s="44" t="s">
        <v>122</v>
      </c>
      <c r="V54" s="50">
        <v>0</v>
      </c>
      <c r="W54" s="50">
        <v>0</v>
      </c>
      <c r="X54" s="12">
        <v>0.5</v>
      </c>
      <c r="Y54" s="12">
        <v>0.5</v>
      </c>
      <c r="Z54" s="12">
        <v>0.5</v>
      </c>
      <c r="AA54" s="12">
        <v>0.5</v>
      </c>
      <c r="AB54" s="12">
        <v>0.5</v>
      </c>
      <c r="AC54" s="12">
        <v>0.5</v>
      </c>
      <c r="AD54" s="12">
        <v>0.5</v>
      </c>
      <c r="AE54" s="12">
        <v>0.5</v>
      </c>
      <c r="AF54" s="12">
        <v>0.5</v>
      </c>
      <c r="AG54" s="12">
        <v>0.5</v>
      </c>
      <c r="AH54" s="12">
        <v>0.5</v>
      </c>
      <c r="AI54" s="12">
        <v>0.5</v>
      </c>
      <c r="AJ54" s="12">
        <v>0.5</v>
      </c>
      <c r="AK54" s="12">
        <v>0.5</v>
      </c>
      <c r="AL54" s="12">
        <v>0.5</v>
      </c>
      <c r="AM54" s="12">
        <v>0.5</v>
      </c>
      <c r="AN54" s="12">
        <v>0.5</v>
      </c>
      <c r="AO54" s="12">
        <v>0.5</v>
      </c>
      <c r="AP54" s="12">
        <v>0.5</v>
      </c>
      <c r="AQ54" s="12">
        <v>0.5</v>
      </c>
      <c r="AR54" s="12"/>
      <c r="AS54" s="12"/>
      <c r="AT54" s="51" t="s">
        <v>123</v>
      </c>
      <c r="AU54" s="44" t="s">
        <v>122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48">
        <f t="shared" si="29"/>
        <v>34</v>
      </c>
    </row>
    <row r="55" spans="1:57" s="10" customFormat="1" ht="12.75" customHeight="1" x14ac:dyDescent="0.2">
      <c r="A55" s="215"/>
      <c r="B55" s="205" t="s">
        <v>48</v>
      </c>
      <c r="C55" s="205" t="s">
        <v>98</v>
      </c>
      <c r="D55" s="137" t="s">
        <v>17</v>
      </c>
      <c r="E55" s="92">
        <f>E57</f>
        <v>3</v>
      </c>
      <c r="F55" s="92">
        <f t="shared" ref="F55:BD55" si="30">F57</f>
        <v>3</v>
      </c>
      <c r="G55" s="92">
        <f t="shared" si="30"/>
        <v>3</v>
      </c>
      <c r="H55" s="92">
        <f t="shared" si="30"/>
        <v>3</v>
      </c>
      <c r="I55" s="92">
        <f t="shared" si="30"/>
        <v>3</v>
      </c>
      <c r="J55" s="92">
        <f t="shared" si="30"/>
        <v>3</v>
      </c>
      <c r="K55" s="92">
        <f t="shared" si="30"/>
        <v>3</v>
      </c>
      <c r="L55" s="92">
        <f t="shared" si="30"/>
        <v>3</v>
      </c>
      <c r="M55" s="92">
        <f t="shared" si="30"/>
        <v>3</v>
      </c>
      <c r="N55" s="92">
        <f t="shared" si="30"/>
        <v>3</v>
      </c>
      <c r="O55" s="92">
        <f t="shared" si="30"/>
        <v>3</v>
      </c>
      <c r="P55" s="92">
        <f t="shared" si="30"/>
        <v>3</v>
      </c>
      <c r="Q55" s="92">
        <f t="shared" si="30"/>
        <v>3</v>
      </c>
      <c r="R55" s="92">
        <f t="shared" si="30"/>
        <v>3</v>
      </c>
      <c r="S55" s="92">
        <f t="shared" si="30"/>
        <v>3</v>
      </c>
      <c r="T55" s="92">
        <f>T57</f>
        <v>3</v>
      </c>
      <c r="U55" s="92">
        <v>0</v>
      </c>
      <c r="V55" s="92">
        <f t="shared" si="30"/>
        <v>0</v>
      </c>
      <c r="W55" s="92">
        <f t="shared" si="30"/>
        <v>0</v>
      </c>
      <c r="X55" s="92">
        <f t="shared" si="30"/>
        <v>3</v>
      </c>
      <c r="Y55" s="92">
        <f t="shared" si="30"/>
        <v>3</v>
      </c>
      <c r="Z55" s="92">
        <f t="shared" si="30"/>
        <v>3</v>
      </c>
      <c r="AA55" s="92">
        <f t="shared" si="30"/>
        <v>3</v>
      </c>
      <c r="AB55" s="92">
        <f t="shared" si="30"/>
        <v>3</v>
      </c>
      <c r="AC55" s="92">
        <f t="shared" si="30"/>
        <v>3</v>
      </c>
      <c r="AD55" s="92">
        <f t="shared" si="30"/>
        <v>3</v>
      </c>
      <c r="AE55" s="92">
        <f t="shared" si="30"/>
        <v>3</v>
      </c>
      <c r="AF55" s="92">
        <f t="shared" si="30"/>
        <v>3</v>
      </c>
      <c r="AG55" s="92">
        <f t="shared" si="30"/>
        <v>3</v>
      </c>
      <c r="AH55" s="92">
        <f t="shared" si="30"/>
        <v>3</v>
      </c>
      <c r="AI55" s="92">
        <f t="shared" si="30"/>
        <v>3</v>
      </c>
      <c r="AJ55" s="92">
        <f t="shared" si="30"/>
        <v>3</v>
      </c>
      <c r="AK55" s="92">
        <f t="shared" si="30"/>
        <v>3</v>
      </c>
      <c r="AL55" s="92">
        <f t="shared" si="30"/>
        <v>3</v>
      </c>
      <c r="AM55" s="92">
        <f t="shared" si="30"/>
        <v>3</v>
      </c>
      <c r="AN55" s="92">
        <f t="shared" si="30"/>
        <v>3</v>
      </c>
      <c r="AO55" s="92">
        <f t="shared" si="30"/>
        <v>3</v>
      </c>
      <c r="AP55" s="92">
        <f t="shared" si="30"/>
        <v>3</v>
      </c>
      <c r="AQ55" s="92">
        <f t="shared" si="30"/>
        <v>3</v>
      </c>
      <c r="AR55" s="92">
        <f t="shared" si="30"/>
        <v>3</v>
      </c>
      <c r="AS55" s="92">
        <f t="shared" si="30"/>
        <v>3</v>
      </c>
      <c r="AT55" s="92">
        <f>SUM(AT59)</f>
        <v>36</v>
      </c>
      <c r="AU55" s="92" t="str">
        <f t="shared" si="30"/>
        <v>с</v>
      </c>
      <c r="AV55" s="92">
        <f t="shared" si="30"/>
        <v>0</v>
      </c>
      <c r="AW55" s="92">
        <f t="shared" si="30"/>
        <v>0</v>
      </c>
      <c r="AX55" s="92">
        <f t="shared" si="30"/>
        <v>0</v>
      </c>
      <c r="AY55" s="92">
        <f t="shared" si="30"/>
        <v>0</v>
      </c>
      <c r="AZ55" s="92">
        <f t="shared" si="30"/>
        <v>0</v>
      </c>
      <c r="BA55" s="92">
        <f t="shared" si="30"/>
        <v>0</v>
      </c>
      <c r="BB55" s="92">
        <f t="shared" si="30"/>
        <v>0</v>
      </c>
      <c r="BC55" s="92">
        <f t="shared" si="30"/>
        <v>0</v>
      </c>
      <c r="BD55" s="92">
        <f t="shared" si="30"/>
        <v>0</v>
      </c>
      <c r="BE55" s="11">
        <f t="shared" si="29"/>
        <v>150</v>
      </c>
    </row>
    <row r="56" spans="1:57" s="10" customFormat="1" ht="34.5" customHeight="1" x14ac:dyDescent="0.2">
      <c r="A56" s="215"/>
      <c r="B56" s="205"/>
      <c r="C56" s="205"/>
      <c r="D56" s="137" t="s">
        <v>18</v>
      </c>
      <c r="E56" s="92">
        <f>E58</f>
        <v>1.5</v>
      </c>
      <c r="F56" s="92">
        <f t="shared" ref="F56:BD56" si="31">F58</f>
        <v>1.5</v>
      </c>
      <c r="G56" s="92">
        <f t="shared" si="31"/>
        <v>1.5</v>
      </c>
      <c r="H56" s="92">
        <f t="shared" si="31"/>
        <v>1.5</v>
      </c>
      <c r="I56" s="92">
        <f t="shared" si="31"/>
        <v>1.5</v>
      </c>
      <c r="J56" s="92">
        <f t="shared" si="31"/>
        <v>1.5</v>
      </c>
      <c r="K56" s="92">
        <f t="shared" si="31"/>
        <v>1.5</v>
      </c>
      <c r="L56" s="92">
        <f t="shared" si="31"/>
        <v>1.5</v>
      </c>
      <c r="M56" s="92">
        <f t="shared" si="31"/>
        <v>1.5</v>
      </c>
      <c r="N56" s="92">
        <f t="shared" si="31"/>
        <v>1.5</v>
      </c>
      <c r="O56" s="92">
        <f t="shared" si="31"/>
        <v>1.5</v>
      </c>
      <c r="P56" s="92">
        <f t="shared" si="31"/>
        <v>1.5</v>
      </c>
      <c r="Q56" s="92">
        <f t="shared" si="31"/>
        <v>1.5</v>
      </c>
      <c r="R56" s="92">
        <f t="shared" si="31"/>
        <v>1.5</v>
      </c>
      <c r="S56" s="92">
        <f t="shared" si="31"/>
        <v>1.5</v>
      </c>
      <c r="T56" s="92">
        <f t="shared" si="31"/>
        <v>1.5</v>
      </c>
      <c r="U56" s="92">
        <v>0</v>
      </c>
      <c r="V56" s="92">
        <f t="shared" si="31"/>
        <v>0</v>
      </c>
      <c r="W56" s="92">
        <f t="shared" si="31"/>
        <v>0</v>
      </c>
      <c r="X56" s="92">
        <f t="shared" si="31"/>
        <v>1.5</v>
      </c>
      <c r="Y56" s="92">
        <f t="shared" si="31"/>
        <v>1.5</v>
      </c>
      <c r="Z56" s="92">
        <f t="shared" si="31"/>
        <v>1.5</v>
      </c>
      <c r="AA56" s="92">
        <f t="shared" si="31"/>
        <v>1.5</v>
      </c>
      <c r="AB56" s="92">
        <f t="shared" si="31"/>
        <v>1.5</v>
      </c>
      <c r="AC56" s="92">
        <f t="shared" si="31"/>
        <v>1.5</v>
      </c>
      <c r="AD56" s="92">
        <f t="shared" si="31"/>
        <v>1.5</v>
      </c>
      <c r="AE56" s="92">
        <f t="shared" si="31"/>
        <v>1.5</v>
      </c>
      <c r="AF56" s="92">
        <f t="shared" si="31"/>
        <v>1.5</v>
      </c>
      <c r="AG56" s="92">
        <f t="shared" si="31"/>
        <v>1.5</v>
      </c>
      <c r="AH56" s="92">
        <f t="shared" si="31"/>
        <v>1.5</v>
      </c>
      <c r="AI56" s="92">
        <f t="shared" si="31"/>
        <v>1.5</v>
      </c>
      <c r="AJ56" s="92">
        <f t="shared" si="31"/>
        <v>1.5</v>
      </c>
      <c r="AK56" s="92">
        <f t="shared" si="31"/>
        <v>1.5</v>
      </c>
      <c r="AL56" s="92">
        <f t="shared" si="31"/>
        <v>1.5</v>
      </c>
      <c r="AM56" s="92">
        <f t="shared" si="31"/>
        <v>1.5</v>
      </c>
      <c r="AN56" s="92">
        <f t="shared" si="31"/>
        <v>1.5</v>
      </c>
      <c r="AO56" s="92">
        <f t="shared" si="31"/>
        <v>1.5</v>
      </c>
      <c r="AP56" s="92">
        <f t="shared" si="31"/>
        <v>1.5</v>
      </c>
      <c r="AQ56" s="92">
        <f t="shared" si="31"/>
        <v>1.5</v>
      </c>
      <c r="AR56" s="92">
        <f t="shared" si="31"/>
        <v>1.5</v>
      </c>
      <c r="AS56" s="92">
        <f t="shared" si="31"/>
        <v>1.5</v>
      </c>
      <c r="AT56" s="92">
        <v>0</v>
      </c>
      <c r="AU56" s="92">
        <v>0</v>
      </c>
      <c r="AV56" s="92">
        <f t="shared" si="31"/>
        <v>0</v>
      </c>
      <c r="AW56" s="92">
        <f t="shared" si="31"/>
        <v>0</v>
      </c>
      <c r="AX56" s="92">
        <f t="shared" si="31"/>
        <v>0</v>
      </c>
      <c r="AY56" s="92">
        <f t="shared" si="31"/>
        <v>0</v>
      </c>
      <c r="AZ56" s="92">
        <f t="shared" si="31"/>
        <v>0</v>
      </c>
      <c r="BA56" s="92">
        <f t="shared" si="31"/>
        <v>0</v>
      </c>
      <c r="BB56" s="92">
        <f t="shared" si="31"/>
        <v>0</v>
      </c>
      <c r="BC56" s="92">
        <f t="shared" si="31"/>
        <v>0</v>
      </c>
      <c r="BD56" s="92">
        <f t="shared" si="31"/>
        <v>0</v>
      </c>
      <c r="BE56" s="11">
        <f t="shared" si="29"/>
        <v>57</v>
      </c>
    </row>
    <row r="57" spans="1:57" ht="12.75" customHeight="1" x14ac:dyDescent="0.2">
      <c r="A57" s="215"/>
      <c r="B57" s="208" t="s">
        <v>49</v>
      </c>
      <c r="C57" s="208" t="s">
        <v>124</v>
      </c>
      <c r="D57" s="2" t="s">
        <v>17</v>
      </c>
      <c r="E57" s="12">
        <v>3</v>
      </c>
      <c r="F57" s="12">
        <v>3</v>
      </c>
      <c r="G57" s="12">
        <v>3</v>
      </c>
      <c r="H57" s="12">
        <v>3</v>
      </c>
      <c r="I57" s="12">
        <v>3</v>
      </c>
      <c r="J57" s="12">
        <v>3</v>
      </c>
      <c r="K57" s="12">
        <v>3</v>
      </c>
      <c r="L57" s="12">
        <v>3</v>
      </c>
      <c r="M57" s="12">
        <v>3</v>
      </c>
      <c r="N57" s="12">
        <v>3</v>
      </c>
      <c r="O57" s="12">
        <v>3</v>
      </c>
      <c r="P57" s="12">
        <v>3</v>
      </c>
      <c r="Q57" s="12">
        <v>3</v>
      </c>
      <c r="R57" s="12">
        <v>3</v>
      </c>
      <c r="S57" s="12">
        <v>3</v>
      </c>
      <c r="T57" s="12">
        <v>3</v>
      </c>
      <c r="U57" s="42" t="s">
        <v>122</v>
      </c>
      <c r="V57" s="43">
        <v>0</v>
      </c>
      <c r="W57" s="43">
        <v>0</v>
      </c>
      <c r="X57" s="12">
        <v>3</v>
      </c>
      <c r="Y57" s="12">
        <v>3</v>
      </c>
      <c r="Z57" s="12">
        <v>3</v>
      </c>
      <c r="AA57" s="12">
        <v>3</v>
      </c>
      <c r="AB57" s="12">
        <v>3</v>
      </c>
      <c r="AC57" s="12">
        <v>3</v>
      </c>
      <c r="AD57" s="12">
        <v>3</v>
      </c>
      <c r="AE57" s="12">
        <v>3</v>
      </c>
      <c r="AF57" s="12">
        <v>3</v>
      </c>
      <c r="AG57" s="12">
        <v>3</v>
      </c>
      <c r="AH57" s="12">
        <v>3</v>
      </c>
      <c r="AI57" s="12">
        <v>3</v>
      </c>
      <c r="AJ57" s="12">
        <v>3</v>
      </c>
      <c r="AK57" s="12">
        <v>3</v>
      </c>
      <c r="AL57" s="12">
        <v>3</v>
      </c>
      <c r="AM57" s="12">
        <v>3</v>
      </c>
      <c r="AN57" s="12">
        <v>3</v>
      </c>
      <c r="AO57" s="12">
        <v>3</v>
      </c>
      <c r="AP57" s="12">
        <v>3</v>
      </c>
      <c r="AQ57" s="12">
        <v>3</v>
      </c>
      <c r="AR57" s="12">
        <v>3</v>
      </c>
      <c r="AS57" s="12">
        <v>3</v>
      </c>
      <c r="AT57" s="51" t="s">
        <v>123</v>
      </c>
      <c r="AU57" s="44" t="s">
        <v>122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48">
        <f t="shared" si="29"/>
        <v>114</v>
      </c>
    </row>
    <row r="58" spans="1:57" ht="15.75" customHeight="1" x14ac:dyDescent="0.2">
      <c r="A58" s="215"/>
      <c r="B58" s="208"/>
      <c r="C58" s="208"/>
      <c r="D58" s="2" t="s">
        <v>18</v>
      </c>
      <c r="E58" s="12">
        <v>1.5</v>
      </c>
      <c r="F58" s="12">
        <v>1.5</v>
      </c>
      <c r="G58" s="12">
        <v>1.5</v>
      </c>
      <c r="H58" s="12">
        <v>1.5</v>
      </c>
      <c r="I58" s="12">
        <v>1.5</v>
      </c>
      <c r="J58" s="12">
        <v>1.5</v>
      </c>
      <c r="K58" s="12">
        <v>1.5</v>
      </c>
      <c r="L58" s="12">
        <v>1.5</v>
      </c>
      <c r="M58" s="12">
        <v>1.5</v>
      </c>
      <c r="N58" s="12">
        <v>1.5</v>
      </c>
      <c r="O58" s="12">
        <v>1.5</v>
      </c>
      <c r="P58" s="12">
        <v>1.5</v>
      </c>
      <c r="Q58" s="12">
        <v>1.5</v>
      </c>
      <c r="R58" s="12">
        <v>1.5</v>
      </c>
      <c r="S58" s="12">
        <v>1.5</v>
      </c>
      <c r="T58" s="12">
        <v>1.5</v>
      </c>
      <c r="U58" s="42" t="s">
        <v>122</v>
      </c>
      <c r="V58" s="43">
        <v>0</v>
      </c>
      <c r="W58" s="43">
        <v>0</v>
      </c>
      <c r="X58" s="12">
        <v>1.5</v>
      </c>
      <c r="Y58" s="12">
        <v>1.5</v>
      </c>
      <c r="Z58" s="12">
        <v>1.5</v>
      </c>
      <c r="AA58" s="12">
        <v>1.5</v>
      </c>
      <c r="AB58" s="12">
        <v>1.5</v>
      </c>
      <c r="AC58" s="12">
        <v>1.5</v>
      </c>
      <c r="AD58" s="12">
        <v>1.5</v>
      </c>
      <c r="AE58" s="12">
        <v>1.5</v>
      </c>
      <c r="AF58" s="12">
        <v>1.5</v>
      </c>
      <c r="AG58" s="12">
        <v>1.5</v>
      </c>
      <c r="AH58" s="12">
        <v>1.5</v>
      </c>
      <c r="AI58" s="12">
        <v>1.5</v>
      </c>
      <c r="AJ58" s="12">
        <v>1.5</v>
      </c>
      <c r="AK58" s="12">
        <v>1.5</v>
      </c>
      <c r="AL58" s="12">
        <v>1.5</v>
      </c>
      <c r="AM58" s="12">
        <v>1.5</v>
      </c>
      <c r="AN58" s="12">
        <v>1.5</v>
      </c>
      <c r="AO58" s="12">
        <v>1.5</v>
      </c>
      <c r="AP58" s="12">
        <v>1.5</v>
      </c>
      <c r="AQ58" s="12">
        <v>1.5</v>
      </c>
      <c r="AR58" s="12">
        <v>1.5</v>
      </c>
      <c r="AS58" s="12">
        <v>1.5</v>
      </c>
      <c r="AT58" s="51" t="s">
        <v>123</v>
      </c>
      <c r="AU58" s="44" t="s">
        <v>122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48">
        <f t="shared" si="29"/>
        <v>57</v>
      </c>
    </row>
    <row r="59" spans="1:57" x14ac:dyDescent="0.2">
      <c r="A59" s="215"/>
      <c r="B59" s="2" t="s">
        <v>100</v>
      </c>
      <c r="C59" s="7" t="s">
        <v>182</v>
      </c>
      <c r="D59" s="2" t="s">
        <v>17</v>
      </c>
      <c r="E59" s="12"/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  <c r="T59" s="13"/>
      <c r="U59" s="42" t="s">
        <v>122</v>
      </c>
      <c r="V59" s="43">
        <v>0</v>
      </c>
      <c r="W59" s="43">
        <v>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2"/>
      <c r="AI59" s="12"/>
      <c r="AJ59" s="12"/>
      <c r="AK59" s="12"/>
      <c r="AL59" s="13"/>
      <c r="AM59" s="12"/>
      <c r="AN59" s="12"/>
      <c r="AO59" s="12"/>
      <c r="AP59" s="12"/>
      <c r="AQ59" s="12"/>
      <c r="AR59" s="12"/>
      <c r="AS59" s="12"/>
      <c r="AT59" s="53">
        <v>36</v>
      </c>
      <c r="AU59" s="44" t="s">
        <v>122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5">
        <f t="shared" si="29"/>
        <v>36</v>
      </c>
    </row>
    <row r="60" spans="1:57" s="10" customFormat="1" ht="21.75" customHeight="1" x14ac:dyDescent="0.2">
      <c r="A60" s="215"/>
      <c r="B60" s="213" t="s">
        <v>30</v>
      </c>
      <c r="C60" s="213"/>
      <c r="D60" s="213"/>
      <c r="E60" s="92">
        <f t="shared" ref="E60:AS60" si="32">SUM(E27,E21,E13,E7)</f>
        <v>36</v>
      </c>
      <c r="F60" s="92">
        <f t="shared" si="32"/>
        <v>36</v>
      </c>
      <c r="G60" s="92">
        <f t="shared" si="32"/>
        <v>36</v>
      </c>
      <c r="H60" s="92">
        <f t="shared" si="32"/>
        <v>36</v>
      </c>
      <c r="I60" s="92">
        <f t="shared" si="32"/>
        <v>36</v>
      </c>
      <c r="J60" s="92">
        <f t="shared" si="32"/>
        <v>36</v>
      </c>
      <c r="K60" s="92">
        <f t="shared" si="32"/>
        <v>36</v>
      </c>
      <c r="L60" s="92">
        <f t="shared" si="32"/>
        <v>36</v>
      </c>
      <c r="M60" s="92">
        <f t="shared" si="32"/>
        <v>36</v>
      </c>
      <c r="N60" s="92">
        <f t="shared" si="32"/>
        <v>36</v>
      </c>
      <c r="O60" s="92">
        <f t="shared" si="32"/>
        <v>36</v>
      </c>
      <c r="P60" s="92">
        <f t="shared" si="32"/>
        <v>36</v>
      </c>
      <c r="Q60" s="92">
        <f t="shared" si="32"/>
        <v>36</v>
      </c>
      <c r="R60" s="92">
        <f t="shared" si="32"/>
        <v>36</v>
      </c>
      <c r="S60" s="92">
        <f t="shared" si="32"/>
        <v>36</v>
      </c>
      <c r="T60" s="92">
        <f t="shared" si="32"/>
        <v>36</v>
      </c>
      <c r="U60" s="92">
        <f t="shared" si="32"/>
        <v>0</v>
      </c>
      <c r="V60" s="92">
        <f t="shared" si="32"/>
        <v>0</v>
      </c>
      <c r="W60" s="92">
        <f t="shared" si="32"/>
        <v>0</v>
      </c>
      <c r="X60" s="92">
        <f t="shared" si="32"/>
        <v>36</v>
      </c>
      <c r="Y60" s="92">
        <f t="shared" si="32"/>
        <v>36</v>
      </c>
      <c r="Z60" s="92">
        <f t="shared" si="32"/>
        <v>36</v>
      </c>
      <c r="AA60" s="92">
        <f t="shared" si="32"/>
        <v>36</v>
      </c>
      <c r="AB60" s="92">
        <f t="shared" si="32"/>
        <v>36</v>
      </c>
      <c r="AC60" s="92">
        <f t="shared" si="32"/>
        <v>36</v>
      </c>
      <c r="AD60" s="92">
        <f t="shared" si="32"/>
        <v>36</v>
      </c>
      <c r="AE60" s="92">
        <f t="shared" si="32"/>
        <v>36</v>
      </c>
      <c r="AF60" s="92">
        <f t="shared" si="32"/>
        <v>36</v>
      </c>
      <c r="AG60" s="92">
        <f t="shared" si="32"/>
        <v>36</v>
      </c>
      <c r="AH60" s="92">
        <f t="shared" si="32"/>
        <v>36</v>
      </c>
      <c r="AI60" s="92">
        <f t="shared" si="32"/>
        <v>36</v>
      </c>
      <c r="AJ60" s="92">
        <f t="shared" si="32"/>
        <v>36</v>
      </c>
      <c r="AK60" s="92">
        <f t="shared" si="32"/>
        <v>36</v>
      </c>
      <c r="AL60" s="92">
        <f t="shared" si="32"/>
        <v>36</v>
      </c>
      <c r="AM60" s="92">
        <f t="shared" si="32"/>
        <v>36</v>
      </c>
      <c r="AN60" s="92">
        <f t="shared" si="32"/>
        <v>36</v>
      </c>
      <c r="AO60" s="92">
        <f t="shared" si="32"/>
        <v>36</v>
      </c>
      <c r="AP60" s="92">
        <f t="shared" si="32"/>
        <v>36</v>
      </c>
      <c r="AQ60" s="92">
        <f t="shared" si="32"/>
        <v>36</v>
      </c>
      <c r="AR60" s="92">
        <f t="shared" si="32"/>
        <v>36</v>
      </c>
      <c r="AS60" s="92">
        <f t="shared" si="32"/>
        <v>36</v>
      </c>
      <c r="AT60" s="92">
        <f>SUM(AT55)</f>
        <v>36</v>
      </c>
      <c r="AU60" s="92">
        <v>0</v>
      </c>
      <c r="AV60" s="92">
        <f t="shared" ref="AV60:BD60" si="33">SUM(AV27,AV21,AV13,AV7)</f>
        <v>0</v>
      </c>
      <c r="AW60" s="92">
        <f t="shared" si="33"/>
        <v>0</v>
      </c>
      <c r="AX60" s="92">
        <f t="shared" si="33"/>
        <v>0</v>
      </c>
      <c r="AY60" s="92">
        <f t="shared" si="33"/>
        <v>0</v>
      </c>
      <c r="AZ60" s="92">
        <f t="shared" si="33"/>
        <v>0</v>
      </c>
      <c r="BA60" s="92">
        <f t="shared" si="33"/>
        <v>0</v>
      </c>
      <c r="BB60" s="92">
        <f t="shared" si="33"/>
        <v>0</v>
      </c>
      <c r="BC60" s="92">
        <f t="shared" si="33"/>
        <v>0</v>
      </c>
      <c r="BD60" s="92">
        <f t="shared" si="33"/>
        <v>0</v>
      </c>
      <c r="BE60" s="92">
        <f t="shared" si="29"/>
        <v>1404</v>
      </c>
    </row>
    <row r="61" spans="1:57" s="10" customFormat="1" ht="19.5" customHeight="1" x14ac:dyDescent="0.2">
      <c r="A61" s="215"/>
      <c r="B61" s="212" t="s">
        <v>25</v>
      </c>
      <c r="C61" s="212"/>
      <c r="D61" s="212"/>
      <c r="E61" s="94">
        <f t="shared" ref="E61:AS61" si="34">SUM(E28,E22,E14,E8)</f>
        <v>18</v>
      </c>
      <c r="F61" s="94">
        <f t="shared" si="34"/>
        <v>18</v>
      </c>
      <c r="G61" s="94">
        <f t="shared" si="34"/>
        <v>18</v>
      </c>
      <c r="H61" s="94">
        <f t="shared" si="34"/>
        <v>18</v>
      </c>
      <c r="I61" s="94">
        <f t="shared" si="34"/>
        <v>18</v>
      </c>
      <c r="J61" s="94">
        <f t="shared" si="34"/>
        <v>18</v>
      </c>
      <c r="K61" s="94">
        <f t="shared" si="34"/>
        <v>18</v>
      </c>
      <c r="L61" s="94">
        <f t="shared" si="34"/>
        <v>18</v>
      </c>
      <c r="M61" s="94">
        <f t="shared" si="34"/>
        <v>18</v>
      </c>
      <c r="N61" s="94">
        <f t="shared" si="34"/>
        <v>18</v>
      </c>
      <c r="O61" s="94">
        <f t="shared" si="34"/>
        <v>18</v>
      </c>
      <c r="P61" s="94">
        <f t="shared" si="34"/>
        <v>18</v>
      </c>
      <c r="Q61" s="94">
        <f t="shared" si="34"/>
        <v>17.5</v>
      </c>
      <c r="R61" s="94">
        <f t="shared" si="34"/>
        <v>17.5</v>
      </c>
      <c r="S61" s="94">
        <f t="shared" si="34"/>
        <v>17.5</v>
      </c>
      <c r="T61" s="94">
        <f t="shared" si="34"/>
        <v>17.5</v>
      </c>
      <c r="U61" s="94">
        <f t="shared" si="34"/>
        <v>0</v>
      </c>
      <c r="V61" s="94">
        <f t="shared" si="34"/>
        <v>0</v>
      </c>
      <c r="W61" s="94">
        <f t="shared" si="34"/>
        <v>0</v>
      </c>
      <c r="X61" s="94">
        <f t="shared" si="34"/>
        <v>18</v>
      </c>
      <c r="Y61" s="94">
        <f t="shared" si="34"/>
        <v>18</v>
      </c>
      <c r="Z61" s="94">
        <f t="shared" si="34"/>
        <v>18</v>
      </c>
      <c r="AA61" s="94">
        <f t="shared" si="34"/>
        <v>18</v>
      </c>
      <c r="AB61" s="94">
        <f t="shared" si="34"/>
        <v>18</v>
      </c>
      <c r="AC61" s="94">
        <f t="shared" si="34"/>
        <v>18</v>
      </c>
      <c r="AD61" s="94">
        <f t="shared" si="34"/>
        <v>18</v>
      </c>
      <c r="AE61" s="94">
        <f t="shared" si="34"/>
        <v>18</v>
      </c>
      <c r="AF61" s="94">
        <f t="shared" si="34"/>
        <v>18</v>
      </c>
      <c r="AG61" s="94">
        <f t="shared" si="34"/>
        <v>18</v>
      </c>
      <c r="AH61" s="94">
        <f t="shared" si="34"/>
        <v>18</v>
      </c>
      <c r="AI61" s="94">
        <f t="shared" si="34"/>
        <v>18</v>
      </c>
      <c r="AJ61" s="94">
        <f t="shared" si="34"/>
        <v>18</v>
      </c>
      <c r="AK61" s="94">
        <f t="shared" si="34"/>
        <v>18</v>
      </c>
      <c r="AL61" s="94">
        <f t="shared" si="34"/>
        <v>18</v>
      </c>
      <c r="AM61" s="94">
        <f t="shared" si="34"/>
        <v>18</v>
      </c>
      <c r="AN61" s="94">
        <f t="shared" si="34"/>
        <v>18</v>
      </c>
      <c r="AO61" s="94">
        <f t="shared" si="34"/>
        <v>18</v>
      </c>
      <c r="AP61" s="94">
        <f t="shared" si="34"/>
        <v>18</v>
      </c>
      <c r="AQ61" s="94">
        <f t="shared" si="34"/>
        <v>18</v>
      </c>
      <c r="AR61" s="94">
        <f t="shared" si="34"/>
        <v>18</v>
      </c>
      <c r="AS61" s="94">
        <f t="shared" si="34"/>
        <v>18</v>
      </c>
      <c r="AT61" s="94">
        <v>0</v>
      </c>
      <c r="AU61" s="94">
        <v>0</v>
      </c>
      <c r="AV61" s="94">
        <f t="shared" ref="AV61:BD61" si="35">SUM(AV28,AV22,AV14,AV8)</f>
        <v>0</v>
      </c>
      <c r="AW61" s="94">
        <f t="shared" si="35"/>
        <v>0</v>
      </c>
      <c r="AX61" s="94">
        <f t="shared" si="35"/>
        <v>0</v>
      </c>
      <c r="AY61" s="94">
        <f t="shared" si="35"/>
        <v>0</v>
      </c>
      <c r="AZ61" s="94">
        <f t="shared" si="35"/>
        <v>0</v>
      </c>
      <c r="BA61" s="94">
        <f t="shared" si="35"/>
        <v>0</v>
      </c>
      <c r="BB61" s="94">
        <f t="shared" si="35"/>
        <v>0</v>
      </c>
      <c r="BC61" s="94">
        <f t="shared" si="35"/>
        <v>0</v>
      </c>
      <c r="BD61" s="94">
        <f t="shared" si="35"/>
        <v>0</v>
      </c>
      <c r="BE61" s="94">
        <f t="shared" si="29"/>
        <v>682</v>
      </c>
    </row>
    <row r="62" spans="1:57" s="10" customFormat="1" x14ac:dyDescent="0.2">
      <c r="A62" s="216"/>
      <c r="B62" s="212" t="s">
        <v>26</v>
      </c>
      <c r="C62" s="212"/>
      <c r="D62" s="212"/>
      <c r="E62" s="92">
        <f>E60+E61</f>
        <v>54</v>
      </c>
      <c r="F62" s="92">
        <f t="shared" ref="F62:AS62" si="36">F60+F61</f>
        <v>54</v>
      </c>
      <c r="G62" s="92">
        <f t="shared" si="36"/>
        <v>54</v>
      </c>
      <c r="H62" s="92">
        <f t="shared" si="36"/>
        <v>54</v>
      </c>
      <c r="I62" s="92">
        <f t="shared" si="36"/>
        <v>54</v>
      </c>
      <c r="J62" s="92">
        <f t="shared" si="36"/>
        <v>54</v>
      </c>
      <c r="K62" s="92">
        <f t="shared" si="36"/>
        <v>54</v>
      </c>
      <c r="L62" s="92">
        <f t="shared" si="36"/>
        <v>54</v>
      </c>
      <c r="M62" s="92">
        <f t="shared" si="36"/>
        <v>54</v>
      </c>
      <c r="N62" s="92">
        <f t="shared" si="36"/>
        <v>54</v>
      </c>
      <c r="O62" s="92">
        <f t="shared" si="36"/>
        <v>54</v>
      </c>
      <c r="P62" s="92">
        <f t="shared" si="36"/>
        <v>54</v>
      </c>
      <c r="Q62" s="92">
        <f t="shared" si="36"/>
        <v>53.5</v>
      </c>
      <c r="R62" s="92">
        <f t="shared" si="36"/>
        <v>53.5</v>
      </c>
      <c r="S62" s="92">
        <f t="shared" si="36"/>
        <v>53.5</v>
      </c>
      <c r="T62" s="92">
        <f t="shared" si="36"/>
        <v>53.5</v>
      </c>
      <c r="U62" s="92">
        <f t="shared" si="36"/>
        <v>0</v>
      </c>
      <c r="V62" s="92">
        <f t="shared" si="36"/>
        <v>0</v>
      </c>
      <c r="W62" s="92">
        <f t="shared" si="36"/>
        <v>0</v>
      </c>
      <c r="X62" s="92">
        <f t="shared" si="36"/>
        <v>54</v>
      </c>
      <c r="Y62" s="92">
        <f t="shared" si="36"/>
        <v>54</v>
      </c>
      <c r="Z62" s="92">
        <f t="shared" si="36"/>
        <v>54</v>
      </c>
      <c r="AA62" s="92">
        <f t="shared" si="36"/>
        <v>54</v>
      </c>
      <c r="AB62" s="92">
        <f t="shared" si="36"/>
        <v>54</v>
      </c>
      <c r="AC62" s="92">
        <f t="shared" si="36"/>
        <v>54</v>
      </c>
      <c r="AD62" s="92">
        <f t="shared" si="36"/>
        <v>54</v>
      </c>
      <c r="AE62" s="92">
        <f t="shared" si="36"/>
        <v>54</v>
      </c>
      <c r="AF62" s="92">
        <f t="shared" si="36"/>
        <v>54</v>
      </c>
      <c r="AG62" s="92">
        <f t="shared" si="36"/>
        <v>54</v>
      </c>
      <c r="AH62" s="92">
        <f t="shared" si="36"/>
        <v>54</v>
      </c>
      <c r="AI62" s="92">
        <f t="shared" si="36"/>
        <v>54</v>
      </c>
      <c r="AJ62" s="92">
        <f t="shared" si="36"/>
        <v>54</v>
      </c>
      <c r="AK62" s="92">
        <f t="shared" si="36"/>
        <v>54</v>
      </c>
      <c r="AL62" s="92">
        <f t="shared" si="36"/>
        <v>54</v>
      </c>
      <c r="AM62" s="92">
        <f t="shared" si="36"/>
        <v>54</v>
      </c>
      <c r="AN62" s="92">
        <f t="shared" si="36"/>
        <v>54</v>
      </c>
      <c r="AO62" s="92">
        <f t="shared" si="36"/>
        <v>54</v>
      </c>
      <c r="AP62" s="92">
        <f t="shared" si="36"/>
        <v>54</v>
      </c>
      <c r="AQ62" s="92">
        <f t="shared" si="36"/>
        <v>54</v>
      </c>
      <c r="AR62" s="92">
        <f t="shared" si="36"/>
        <v>54</v>
      </c>
      <c r="AS62" s="92">
        <f t="shared" si="36"/>
        <v>54</v>
      </c>
      <c r="AT62" s="92">
        <f>AT60+AT61</f>
        <v>36</v>
      </c>
      <c r="AU62" s="92">
        <v>0</v>
      </c>
      <c r="AV62" s="92">
        <v>0</v>
      </c>
      <c r="AW62" s="92">
        <v>0</v>
      </c>
      <c r="AX62" s="92">
        <v>0</v>
      </c>
      <c r="AY62" s="92">
        <v>0</v>
      </c>
      <c r="AZ62" s="92">
        <v>0</v>
      </c>
      <c r="BA62" s="92">
        <v>0</v>
      </c>
      <c r="BB62" s="92">
        <v>0</v>
      </c>
      <c r="BC62" s="92">
        <v>0</v>
      </c>
      <c r="BD62" s="92">
        <v>0</v>
      </c>
      <c r="BE62" s="92">
        <f t="shared" si="29"/>
        <v>2086</v>
      </c>
    </row>
  </sheetData>
  <mergeCells count="75">
    <mergeCell ref="B49:B50"/>
    <mergeCell ref="C49:C50"/>
    <mergeCell ref="C15:C16"/>
    <mergeCell ref="C27:C28"/>
    <mergeCell ref="C33:C34"/>
    <mergeCell ref="B37:B38"/>
    <mergeCell ref="C37:C38"/>
    <mergeCell ref="B25:B26"/>
    <mergeCell ref="C25:C26"/>
    <mergeCell ref="C41:C42"/>
    <mergeCell ref="C57:C58"/>
    <mergeCell ref="B45:B46"/>
    <mergeCell ref="B47:B48"/>
    <mergeCell ref="C13:C14"/>
    <mergeCell ref="C21:C22"/>
    <mergeCell ref="B43:B44"/>
    <mergeCell ref="C31:C32"/>
    <mergeCell ref="B19:B20"/>
    <mergeCell ref="B17:B18"/>
    <mergeCell ref="B57:B58"/>
    <mergeCell ref="A7:A62"/>
    <mergeCell ref="B7:B8"/>
    <mergeCell ref="C7:C8"/>
    <mergeCell ref="B11:B12"/>
    <mergeCell ref="C11:C12"/>
    <mergeCell ref="B62:D62"/>
    <mergeCell ref="B21:B22"/>
    <mergeCell ref="C35:C36"/>
    <mergeCell ref="C45:C46"/>
    <mergeCell ref="C47:C48"/>
    <mergeCell ref="A2:A6"/>
    <mergeCell ref="B2:B6"/>
    <mergeCell ref="C2:C6"/>
    <mergeCell ref="D2:D6"/>
    <mergeCell ref="W2:Y2"/>
    <mergeCell ref="AA2:AC2"/>
    <mergeCell ref="BE2:BE6"/>
    <mergeCell ref="E3:BD3"/>
    <mergeCell ref="E5:BD5"/>
    <mergeCell ref="C17:C18"/>
    <mergeCell ref="C19:C20"/>
    <mergeCell ref="B33:B34"/>
    <mergeCell ref="B13:B14"/>
    <mergeCell ref="B15:B16"/>
    <mergeCell ref="J2:L2"/>
    <mergeCell ref="AR2:AU2"/>
    <mergeCell ref="C43:C44"/>
    <mergeCell ref="B35:B36"/>
    <mergeCell ref="B53:B54"/>
    <mergeCell ref="C53:C54"/>
    <mergeCell ref="B61:D61"/>
    <mergeCell ref="C55:C56"/>
    <mergeCell ref="B51:B52"/>
    <mergeCell ref="C51:C52"/>
    <mergeCell ref="B60:D60"/>
    <mergeCell ref="B55:B56"/>
    <mergeCell ref="B31:B32"/>
    <mergeCell ref="B41:B42"/>
    <mergeCell ref="AE2:AH2"/>
    <mergeCell ref="AW2:AY2"/>
    <mergeCell ref="N2:Q2"/>
    <mergeCell ref="R2:U2"/>
    <mergeCell ref="B39:B40"/>
    <mergeCell ref="C39:C40"/>
    <mergeCell ref="C9:C10"/>
    <mergeCell ref="B29:B30"/>
    <mergeCell ref="C29:C30"/>
    <mergeCell ref="AZ2:BD2"/>
    <mergeCell ref="AN2:AQ2"/>
    <mergeCell ref="AJ2:AL2"/>
    <mergeCell ref="B27:B28"/>
    <mergeCell ref="F2:H2"/>
    <mergeCell ref="B23:B24"/>
    <mergeCell ref="C23:C24"/>
    <mergeCell ref="B9:B10"/>
  </mergeCells>
  <phoneticPr fontId="5" type="noConversion"/>
  <pageMargins left="0.39370078740157483" right="0.39370078740157483" top="0.39370078740157483" bottom="0.39370078740157483" header="0" footer="0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0"/>
  <sheetViews>
    <sheetView tabSelected="1" topLeftCell="B1" zoomScale="110" zoomScaleNormal="110" workbookViewId="0">
      <selection activeCell="C17" sqref="C17:C18"/>
    </sheetView>
  </sheetViews>
  <sheetFormatPr defaultRowHeight="12.75" x14ac:dyDescent="0.2"/>
  <cols>
    <col min="1" max="1" width="4.85546875" customWidth="1"/>
    <col min="2" max="2" width="7.140625" customWidth="1"/>
    <col min="3" max="3" width="23.42578125" customWidth="1"/>
    <col min="4" max="4" width="6.140625" customWidth="1"/>
    <col min="5" max="18" width="3.42578125" customWidth="1"/>
    <col min="19" max="19" width="3.140625" customWidth="1"/>
    <col min="20" max="20" width="2.7109375" customWidth="1"/>
    <col min="21" max="21" width="3" customWidth="1"/>
    <col min="22" max="23" width="2.7109375" customWidth="1"/>
    <col min="24" max="24" width="3.42578125" customWidth="1"/>
    <col min="25" max="25" width="3.7109375" customWidth="1"/>
    <col min="26" max="27" width="3.140625" customWidth="1"/>
    <col min="28" max="29" width="3.42578125" customWidth="1"/>
    <col min="30" max="30" width="3.140625" customWidth="1"/>
    <col min="31" max="31" width="3.28515625" customWidth="1"/>
    <col min="32" max="40" width="3.140625" customWidth="1"/>
    <col min="41" max="41" width="3" customWidth="1"/>
    <col min="42" max="42" width="2.85546875" customWidth="1"/>
    <col min="43" max="43" width="3.140625" customWidth="1"/>
    <col min="44" max="58" width="2.7109375" customWidth="1"/>
  </cols>
  <sheetData>
    <row r="1" spans="1:56" ht="15.75" x14ac:dyDescent="0.25">
      <c r="B1" s="223" t="s">
        <v>82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</row>
    <row r="2" spans="1:56" ht="69.75" customHeight="1" x14ac:dyDescent="0.2">
      <c r="A2" s="179" t="s">
        <v>0</v>
      </c>
      <c r="B2" s="179" t="s">
        <v>1</v>
      </c>
      <c r="C2" s="179" t="s">
        <v>2</v>
      </c>
      <c r="D2" s="179" t="s">
        <v>3</v>
      </c>
      <c r="E2" s="3" t="s">
        <v>63</v>
      </c>
      <c r="F2" s="160" t="s">
        <v>28</v>
      </c>
      <c r="G2" s="161"/>
      <c r="H2" s="162"/>
      <c r="I2" s="3" t="s">
        <v>64</v>
      </c>
      <c r="J2" s="160" t="s">
        <v>4</v>
      </c>
      <c r="K2" s="161"/>
      <c r="L2" s="161"/>
      <c r="M2" s="3" t="s">
        <v>71</v>
      </c>
      <c r="N2" s="163" t="s">
        <v>5</v>
      </c>
      <c r="O2" s="163"/>
      <c r="P2" s="163"/>
      <c r="Q2" s="163"/>
      <c r="R2" s="163" t="s">
        <v>6</v>
      </c>
      <c r="S2" s="163"/>
      <c r="T2" s="163"/>
      <c r="U2" s="163"/>
      <c r="V2" s="3" t="s">
        <v>65</v>
      </c>
      <c r="W2" s="163" t="s">
        <v>7</v>
      </c>
      <c r="X2" s="163"/>
      <c r="Y2" s="163"/>
      <c r="Z2" s="4" t="s">
        <v>72</v>
      </c>
      <c r="AA2" s="163" t="s">
        <v>8</v>
      </c>
      <c r="AB2" s="163"/>
      <c r="AC2" s="163"/>
      <c r="AD2" s="4" t="s">
        <v>73</v>
      </c>
      <c r="AE2" s="163" t="s">
        <v>9</v>
      </c>
      <c r="AF2" s="163"/>
      <c r="AG2" s="163"/>
      <c r="AH2" s="163"/>
      <c r="AI2" s="3" t="s">
        <v>66</v>
      </c>
      <c r="AJ2" s="163" t="s">
        <v>10</v>
      </c>
      <c r="AK2" s="163"/>
      <c r="AL2" s="163"/>
      <c r="AM2" s="3" t="s">
        <v>67</v>
      </c>
      <c r="AN2" s="163" t="s">
        <v>11</v>
      </c>
      <c r="AO2" s="163"/>
      <c r="AP2" s="163"/>
      <c r="AQ2" s="163"/>
      <c r="AR2" s="163" t="s">
        <v>12</v>
      </c>
      <c r="AS2" s="163"/>
      <c r="AT2" s="163"/>
      <c r="AU2" s="163"/>
      <c r="AV2" s="3" t="s">
        <v>70</v>
      </c>
      <c r="AW2" s="163" t="s">
        <v>13</v>
      </c>
      <c r="AX2" s="163"/>
      <c r="AY2" s="163"/>
      <c r="AZ2" s="163" t="s">
        <v>14</v>
      </c>
      <c r="BA2" s="163"/>
      <c r="BB2" s="163"/>
      <c r="BC2" s="163"/>
      <c r="BD2" s="163"/>
    </row>
    <row r="3" spans="1:56" x14ac:dyDescent="0.2">
      <c r="A3" s="180"/>
      <c r="B3" s="180"/>
      <c r="C3" s="180"/>
      <c r="D3" s="180"/>
      <c r="E3" s="171" t="s">
        <v>15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</row>
    <row r="4" spans="1:56" x14ac:dyDescent="0.2">
      <c r="A4" s="180"/>
      <c r="B4" s="180"/>
      <c r="C4" s="180"/>
      <c r="D4" s="180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</row>
    <row r="5" spans="1:56" x14ac:dyDescent="0.2">
      <c r="A5" s="180"/>
      <c r="B5" s="180"/>
      <c r="C5" s="180"/>
      <c r="D5" s="180"/>
      <c r="E5" s="169" t="s">
        <v>27</v>
      </c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</row>
    <row r="6" spans="1:56" x14ac:dyDescent="0.2">
      <c r="A6" s="181"/>
      <c r="B6" s="181"/>
      <c r="C6" s="181"/>
      <c r="D6" s="181"/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25">
        <v>29</v>
      </c>
      <c r="AH6" s="25">
        <v>30</v>
      </c>
      <c r="AI6" s="25">
        <v>31</v>
      </c>
      <c r="AJ6" s="25">
        <v>32</v>
      </c>
      <c r="AK6" s="25">
        <v>33</v>
      </c>
      <c r="AL6" s="25">
        <v>34</v>
      </c>
      <c r="AM6" s="25">
        <v>35</v>
      </c>
      <c r="AN6" s="25">
        <v>36</v>
      </c>
      <c r="AO6" s="25">
        <v>37</v>
      </c>
      <c r="AP6" s="25">
        <v>38</v>
      </c>
      <c r="AQ6" s="25">
        <v>39</v>
      </c>
      <c r="AR6" s="25">
        <v>40</v>
      </c>
      <c r="AS6" s="25">
        <v>41</v>
      </c>
      <c r="AT6" s="25">
        <v>42</v>
      </c>
      <c r="AU6" s="25">
        <v>43</v>
      </c>
      <c r="AV6" s="25">
        <v>44</v>
      </c>
      <c r="AW6" s="25">
        <v>45</v>
      </c>
      <c r="AX6" s="25">
        <v>46</v>
      </c>
      <c r="AY6" s="2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</row>
    <row r="7" spans="1:56" ht="12.75" customHeight="1" x14ac:dyDescent="0.2">
      <c r="A7" s="214" t="s">
        <v>31</v>
      </c>
      <c r="B7" s="205" t="s">
        <v>159</v>
      </c>
      <c r="C7" s="206" t="s">
        <v>145</v>
      </c>
      <c r="D7" s="131" t="s">
        <v>17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92">
        <v>0</v>
      </c>
      <c r="W7" s="92">
        <v>0</v>
      </c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92">
        <v>0</v>
      </c>
      <c r="AW7" s="92">
        <v>0</v>
      </c>
      <c r="AX7" s="92">
        <v>0</v>
      </c>
      <c r="AY7" s="92">
        <v>0</v>
      </c>
      <c r="AZ7" s="92">
        <v>0</v>
      </c>
      <c r="BA7" s="92">
        <v>0</v>
      </c>
      <c r="BB7" s="92">
        <v>0</v>
      </c>
      <c r="BC7" s="92">
        <v>0</v>
      </c>
      <c r="BD7" s="11">
        <v>0</v>
      </c>
    </row>
    <row r="8" spans="1:56" x14ac:dyDescent="0.2">
      <c r="A8" s="215"/>
      <c r="B8" s="205"/>
      <c r="C8" s="207"/>
      <c r="D8" s="131" t="s">
        <v>18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92">
        <v>0</v>
      </c>
      <c r="W8" s="92">
        <v>0</v>
      </c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92">
        <v>0</v>
      </c>
      <c r="AW8" s="92">
        <v>0</v>
      </c>
      <c r="AX8" s="92">
        <v>0</v>
      </c>
      <c r="AY8" s="92">
        <v>0</v>
      </c>
      <c r="AZ8" s="92">
        <v>0</v>
      </c>
      <c r="BA8" s="92">
        <v>0</v>
      </c>
      <c r="BB8" s="92">
        <v>0</v>
      </c>
      <c r="BC8" s="92">
        <v>0</v>
      </c>
      <c r="BD8" s="11">
        <v>0</v>
      </c>
    </row>
    <row r="9" spans="1:56" ht="12.75" customHeight="1" x14ac:dyDescent="0.2">
      <c r="A9" s="215"/>
      <c r="B9" s="209" t="s">
        <v>149</v>
      </c>
      <c r="C9" s="209" t="s">
        <v>193</v>
      </c>
      <c r="D9" s="2" t="s">
        <v>17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21" t="s">
        <v>78</v>
      </c>
      <c r="V9" s="49">
        <v>0</v>
      </c>
      <c r="W9" s="49">
        <v>0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61"/>
      <c r="AU9" s="100"/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</row>
    <row r="10" spans="1:56" x14ac:dyDescent="0.2">
      <c r="A10" s="215"/>
      <c r="B10" s="210"/>
      <c r="C10" s="210"/>
      <c r="D10" s="2" t="s">
        <v>18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22"/>
      <c r="V10" s="49">
        <v>0</v>
      </c>
      <c r="W10" s="49"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61"/>
      <c r="AU10" s="100"/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</row>
    <row r="11" spans="1:56" s="10" customFormat="1" ht="15" customHeight="1" x14ac:dyDescent="0.2">
      <c r="A11" s="215"/>
      <c r="B11" s="177" t="s">
        <v>170</v>
      </c>
      <c r="C11" s="182" t="s">
        <v>154</v>
      </c>
      <c r="D11" s="2" t="s">
        <v>17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219" t="s">
        <v>74</v>
      </c>
      <c r="U11" s="48"/>
      <c r="V11" s="49">
        <v>0</v>
      </c>
      <c r="W11" s="49">
        <v>0</v>
      </c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58"/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</row>
    <row r="12" spans="1:56" s="10" customFormat="1" x14ac:dyDescent="0.2">
      <c r="A12" s="215"/>
      <c r="B12" s="177"/>
      <c r="C12" s="183"/>
      <c r="D12" s="2" t="s">
        <v>18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220"/>
      <c r="U12" s="48"/>
      <c r="V12" s="49">
        <v>0</v>
      </c>
      <c r="W12" s="49">
        <v>0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58"/>
      <c r="AV12" s="49">
        <v>0</v>
      </c>
      <c r="AW12" s="49">
        <v>0</v>
      </c>
      <c r="AX12" s="49"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</row>
    <row r="13" spans="1:56" ht="12.75" customHeight="1" x14ac:dyDescent="0.2">
      <c r="A13" s="215"/>
      <c r="B13" s="205" t="s">
        <v>32</v>
      </c>
      <c r="C13" s="206" t="s">
        <v>125</v>
      </c>
      <c r="D13" s="137" t="s">
        <v>17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7"/>
      <c r="U13" s="90"/>
      <c r="V13" s="98">
        <v>0</v>
      </c>
      <c r="W13" s="98">
        <v>0</v>
      </c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89"/>
      <c r="AI13" s="89"/>
      <c r="AJ13" s="89"/>
      <c r="AK13" s="89"/>
      <c r="AL13" s="90"/>
      <c r="AM13" s="89"/>
      <c r="AN13" s="89"/>
      <c r="AO13" s="89"/>
      <c r="AP13" s="89"/>
      <c r="AQ13" s="89"/>
      <c r="AR13" s="92"/>
      <c r="AS13" s="89"/>
      <c r="AT13" s="89"/>
      <c r="AU13" s="89"/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2">
        <v>0</v>
      </c>
      <c r="BB13" s="92">
        <v>0</v>
      </c>
      <c r="BC13" s="92">
        <v>0</v>
      </c>
      <c r="BD13" s="92">
        <v>0</v>
      </c>
    </row>
    <row r="14" spans="1:56" x14ac:dyDescent="0.2">
      <c r="A14" s="215"/>
      <c r="B14" s="205"/>
      <c r="C14" s="207"/>
      <c r="D14" s="131" t="s">
        <v>18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7"/>
      <c r="U14" s="90"/>
      <c r="V14" s="98">
        <v>0</v>
      </c>
      <c r="W14" s="98">
        <v>0</v>
      </c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89"/>
      <c r="AI14" s="89"/>
      <c r="AJ14" s="89"/>
      <c r="AK14" s="89"/>
      <c r="AL14" s="90"/>
      <c r="AM14" s="89"/>
      <c r="AN14" s="89"/>
      <c r="AO14" s="89"/>
      <c r="AP14" s="89"/>
      <c r="AQ14" s="89"/>
      <c r="AR14" s="92"/>
      <c r="AS14" s="89"/>
      <c r="AT14" s="89"/>
      <c r="AU14" s="89"/>
      <c r="AV14" s="92">
        <v>0</v>
      </c>
      <c r="AW14" s="92">
        <v>0</v>
      </c>
      <c r="AX14" s="92">
        <v>0</v>
      </c>
      <c r="AY14" s="92">
        <v>0</v>
      </c>
      <c r="AZ14" s="92">
        <v>0</v>
      </c>
      <c r="BA14" s="92">
        <v>0</v>
      </c>
      <c r="BB14" s="92">
        <v>0</v>
      </c>
      <c r="BC14" s="92">
        <v>0</v>
      </c>
      <c r="BD14" s="92">
        <v>0</v>
      </c>
    </row>
    <row r="15" spans="1:56" ht="12.75" customHeight="1" x14ac:dyDescent="0.2">
      <c r="A15" s="215"/>
      <c r="B15" s="157" t="s">
        <v>34</v>
      </c>
      <c r="C15" s="158" t="s">
        <v>20</v>
      </c>
      <c r="D15" s="2" t="s">
        <v>17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19" t="s">
        <v>74</v>
      </c>
      <c r="U15" s="12"/>
      <c r="V15" s="13">
        <v>0</v>
      </c>
      <c r="W15" s="13">
        <v>0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58"/>
      <c r="AT15" s="49"/>
      <c r="AU15" s="77"/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</row>
    <row r="16" spans="1:56" x14ac:dyDescent="0.2">
      <c r="A16" s="215"/>
      <c r="B16" s="157"/>
      <c r="C16" s="159"/>
      <c r="D16" s="2" t="s">
        <v>18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20"/>
      <c r="U16" s="12"/>
      <c r="V16" s="13">
        <v>0</v>
      </c>
      <c r="W16" s="13"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58"/>
      <c r="AT16" s="49"/>
      <c r="AU16" s="77"/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</row>
    <row r="17" spans="1:56" x14ac:dyDescent="0.2">
      <c r="A17" s="215"/>
      <c r="B17" s="157" t="s">
        <v>35</v>
      </c>
      <c r="C17" s="157" t="s">
        <v>19</v>
      </c>
      <c r="D17" s="2" t="s">
        <v>17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3">
        <v>0</v>
      </c>
      <c r="W17" s="13">
        <v>0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60"/>
      <c r="AT17" s="49"/>
      <c r="AU17" s="12"/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</row>
    <row r="18" spans="1:56" x14ac:dyDescent="0.2">
      <c r="A18" s="215"/>
      <c r="B18" s="157"/>
      <c r="C18" s="157"/>
      <c r="D18" s="2" t="s">
        <v>18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3">
        <v>0</v>
      </c>
      <c r="W18" s="13"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60"/>
      <c r="AT18" s="49"/>
      <c r="AU18" s="12"/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</row>
    <row r="19" spans="1:56" s="10" customFormat="1" ht="16.5" customHeight="1" x14ac:dyDescent="0.2">
      <c r="A19" s="215"/>
      <c r="B19" s="157" t="s">
        <v>121</v>
      </c>
      <c r="C19" s="157" t="s">
        <v>21</v>
      </c>
      <c r="D19" s="2" t="s">
        <v>17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>
        <v>0</v>
      </c>
      <c r="W19" s="49">
        <v>0</v>
      </c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0</v>
      </c>
      <c r="BC19" s="49">
        <v>0</v>
      </c>
      <c r="BD19" s="49">
        <v>0</v>
      </c>
    </row>
    <row r="20" spans="1:56" s="10" customFormat="1" x14ac:dyDescent="0.2">
      <c r="A20" s="215"/>
      <c r="B20" s="157"/>
      <c r="C20" s="157"/>
      <c r="D20" s="2" t="s">
        <v>18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9">
        <v>0</v>
      </c>
      <c r="W20" s="49">
        <v>0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9">
        <v>0</v>
      </c>
      <c r="AW20" s="49">
        <v>0</v>
      </c>
      <c r="AX20" s="49"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</row>
    <row r="21" spans="1:56" ht="12.75" customHeight="1" x14ac:dyDescent="0.2">
      <c r="A21" s="215"/>
      <c r="B21" s="205" t="s">
        <v>36</v>
      </c>
      <c r="C21" s="206" t="s">
        <v>37</v>
      </c>
      <c r="D21" s="131" t="s">
        <v>17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7"/>
      <c r="U21" s="89"/>
      <c r="V21" s="92">
        <v>0</v>
      </c>
      <c r="W21" s="92">
        <v>0</v>
      </c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</row>
    <row r="22" spans="1:56" x14ac:dyDescent="0.2">
      <c r="A22" s="215"/>
      <c r="B22" s="205"/>
      <c r="C22" s="207"/>
      <c r="D22" s="131" t="s">
        <v>18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7"/>
      <c r="U22" s="89"/>
      <c r="V22" s="92">
        <v>0</v>
      </c>
      <c r="W22" s="92">
        <v>0</v>
      </c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</row>
    <row r="23" spans="1:56" ht="12.75" customHeight="1" x14ac:dyDescent="0.2">
      <c r="A23" s="215"/>
      <c r="B23" s="208" t="s">
        <v>133</v>
      </c>
      <c r="C23" s="208" t="s">
        <v>23</v>
      </c>
      <c r="D23" s="2" t="s">
        <v>17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>
        <v>0</v>
      </c>
      <c r="W23" s="12">
        <v>0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219" t="s">
        <v>74</v>
      </c>
      <c r="AT23" s="49"/>
      <c r="AU23" s="12"/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</row>
    <row r="24" spans="1:56" x14ac:dyDescent="0.2">
      <c r="A24" s="215"/>
      <c r="B24" s="208"/>
      <c r="C24" s="208"/>
      <c r="D24" s="2" t="s">
        <v>18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>
        <v>0</v>
      </c>
      <c r="W24" s="12">
        <v>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220"/>
      <c r="AT24" s="49"/>
      <c r="AU24" s="12"/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</row>
    <row r="25" spans="1:56" s="10" customFormat="1" ht="12.75" customHeight="1" x14ac:dyDescent="0.2">
      <c r="A25" s="215"/>
      <c r="B25" s="208" t="s">
        <v>84</v>
      </c>
      <c r="C25" s="208" t="s">
        <v>101</v>
      </c>
      <c r="D25" s="2" t="s">
        <v>17</v>
      </c>
      <c r="E25" s="86"/>
      <c r="F25" s="86"/>
      <c r="G25" s="86"/>
      <c r="H25" s="86"/>
      <c r="I25" s="86"/>
      <c r="J25" s="86"/>
      <c r="K25" s="86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49">
        <v>0</v>
      </c>
      <c r="W25" s="49">
        <v>0</v>
      </c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6"/>
      <c r="AI25" s="86"/>
      <c r="AJ25" s="86"/>
      <c r="AK25" s="86"/>
      <c r="AL25" s="87"/>
      <c r="AM25" s="86"/>
      <c r="AN25" s="86"/>
      <c r="AO25" s="86"/>
      <c r="AP25" s="86"/>
      <c r="AQ25" s="86"/>
      <c r="AR25" s="86"/>
      <c r="AS25" s="219" t="s">
        <v>74</v>
      </c>
      <c r="AT25" s="58"/>
      <c r="AU25" s="86"/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</row>
    <row r="26" spans="1:56" s="10" customFormat="1" x14ac:dyDescent="0.2">
      <c r="A26" s="215"/>
      <c r="B26" s="208"/>
      <c r="C26" s="208"/>
      <c r="D26" s="2" t="s">
        <v>18</v>
      </c>
      <c r="E26" s="86"/>
      <c r="F26" s="86"/>
      <c r="G26" s="86"/>
      <c r="H26" s="86"/>
      <c r="I26" s="86"/>
      <c r="J26" s="86"/>
      <c r="K26" s="86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49">
        <v>0</v>
      </c>
      <c r="W26" s="49">
        <v>0</v>
      </c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6"/>
      <c r="AI26" s="86"/>
      <c r="AJ26" s="86"/>
      <c r="AK26" s="86"/>
      <c r="AL26" s="87"/>
      <c r="AM26" s="86"/>
      <c r="AN26" s="86"/>
      <c r="AO26" s="86"/>
      <c r="AP26" s="86"/>
      <c r="AQ26" s="86"/>
      <c r="AR26" s="86"/>
      <c r="AS26" s="220"/>
      <c r="AT26" s="58"/>
      <c r="AU26" s="86"/>
      <c r="AV26" s="93">
        <v>0</v>
      </c>
      <c r="AW26" s="93">
        <v>0</v>
      </c>
      <c r="AX26" s="93">
        <v>0</v>
      </c>
      <c r="AY26" s="93">
        <v>0</v>
      </c>
      <c r="AZ26" s="93">
        <v>0</v>
      </c>
      <c r="BA26" s="93">
        <v>0</v>
      </c>
      <c r="BB26" s="93">
        <v>0</v>
      </c>
      <c r="BC26" s="93">
        <v>0</v>
      </c>
      <c r="BD26" s="93">
        <v>0</v>
      </c>
    </row>
    <row r="27" spans="1:56" s="10" customFormat="1" ht="12.75" customHeight="1" x14ac:dyDescent="0.2">
      <c r="A27" s="215"/>
      <c r="B27" s="206" t="s">
        <v>38</v>
      </c>
      <c r="C27" s="206" t="s">
        <v>135</v>
      </c>
      <c r="D27" s="131" t="s">
        <v>17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>
        <v>0</v>
      </c>
      <c r="W27" s="92">
        <v>0</v>
      </c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89">
        <v>0</v>
      </c>
      <c r="AW27" s="89">
        <v>0</v>
      </c>
      <c r="AX27" s="89">
        <v>0</v>
      </c>
      <c r="AY27" s="89">
        <v>0</v>
      </c>
      <c r="AZ27" s="89">
        <v>0</v>
      </c>
      <c r="BA27" s="89">
        <v>0</v>
      </c>
      <c r="BB27" s="89">
        <v>0</v>
      </c>
      <c r="BC27" s="89">
        <v>0</v>
      </c>
      <c r="BD27" s="89">
        <v>0</v>
      </c>
    </row>
    <row r="28" spans="1:56" s="10" customFormat="1" x14ac:dyDescent="0.2">
      <c r="A28" s="215"/>
      <c r="B28" s="207"/>
      <c r="C28" s="207"/>
      <c r="D28" s="131" t="s">
        <v>18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2">
        <v>0</v>
      </c>
      <c r="W28" s="92">
        <v>0</v>
      </c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5">
        <v>0</v>
      </c>
      <c r="AW28" s="95">
        <v>0</v>
      </c>
      <c r="AX28" s="89">
        <v>0</v>
      </c>
      <c r="AY28" s="89">
        <v>0</v>
      </c>
      <c r="AZ28" s="89">
        <v>0</v>
      </c>
      <c r="BA28" s="89">
        <v>0</v>
      </c>
      <c r="BB28" s="89">
        <v>0</v>
      </c>
      <c r="BC28" s="89">
        <v>0</v>
      </c>
      <c r="BD28" s="89">
        <v>0</v>
      </c>
    </row>
    <row r="29" spans="1:56" ht="12.75" customHeight="1" x14ac:dyDescent="0.2">
      <c r="A29" s="215"/>
      <c r="B29" s="205" t="s">
        <v>39</v>
      </c>
      <c r="C29" s="205" t="s">
        <v>136</v>
      </c>
      <c r="D29" s="131" t="s">
        <v>17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>
        <v>0</v>
      </c>
      <c r="W29" s="89">
        <v>0</v>
      </c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96"/>
      <c r="AU29" s="97"/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89">
        <v>0</v>
      </c>
      <c r="BB29" s="89">
        <v>0</v>
      </c>
      <c r="BC29" s="89">
        <v>0</v>
      </c>
      <c r="BD29" s="89">
        <v>0</v>
      </c>
    </row>
    <row r="30" spans="1:56" x14ac:dyDescent="0.2">
      <c r="A30" s="215"/>
      <c r="B30" s="205"/>
      <c r="C30" s="205"/>
      <c r="D30" s="131" t="s">
        <v>18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>
        <v>0</v>
      </c>
      <c r="W30" s="89">
        <v>0</v>
      </c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96"/>
      <c r="AU30" s="97"/>
      <c r="AV30" s="89">
        <v>0</v>
      </c>
      <c r="AW30" s="89">
        <v>0</v>
      </c>
      <c r="AX30" s="89">
        <v>0</v>
      </c>
      <c r="AY30" s="89">
        <v>0</v>
      </c>
      <c r="AZ30" s="89">
        <v>0</v>
      </c>
      <c r="BA30" s="89">
        <v>0</v>
      </c>
      <c r="BB30" s="89">
        <v>0</v>
      </c>
      <c r="BC30" s="89">
        <v>0</v>
      </c>
      <c r="BD30" s="89">
        <v>0</v>
      </c>
    </row>
    <row r="31" spans="1:56" ht="12.75" customHeight="1" x14ac:dyDescent="0.2">
      <c r="A31" s="215"/>
      <c r="B31" s="157" t="s">
        <v>42</v>
      </c>
      <c r="C31" s="177" t="s">
        <v>87</v>
      </c>
      <c r="D31" s="2" t="s">
        <v>17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58"/>
      <c r="U31" s="13"/>
      <c r="V31" s="12">
        <v>0</v>
      </c>
      <c r="W31" s="12"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90" t="s">
        <v>158</v>
      </c>
      <c r="AT31" s="58"/>
      <c r="AU31" s="12"/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</row>
    <row r="32" spans="1:56" ht="12.75" customHeight="1" x14ac:dyDescent="0.2">
      <c r="A32" s="215"/>
      <c r="B32" s="157"/>
      <c r="C32" s="177"/>
      <c r="D32" s="2" t="s">
        <v>18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58"/>
      <c r="U32" s="13"/>
      <c r="V32" s="12">
        <v>0</v>
      </c>
      <c r="W32" s="12">
        <v>0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91"/>
      <c r="AT32" s="58"/>
      <c r="AU32" s="12"/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</row>
    <row r="33" spans="1:56" ht="12.75" customHeight="1" x14ac:dyDescent="0.2">
      <c r="A33" s="215"/>
      <c r="B33" s="157" t="s">
        <v>127</v>
      </c>
      <c r="C33" s="177" t="s">
        <v>160</v>
      </c>
      <c r="D33" s="2" t="s">
        <v>17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58"/>
      <c r="U33" s="13"/>
      <c r="V33" s="12">
        <v>0</v>
      </c>
      <c r="W33" s="12">
        <v>0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91"/>
      <c r="AT33" s="58"/>
      <c r="AU33" s="12"/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</row>
    <row r="34" spans="1:56" x14ac:dyDescent="0.2">
      <c r="A34" s="215"/>
      <c r="B34" s="157"/>
      <c r="C34" s="177"/>
      <c r="D34" s="2" t="s">
        <v>18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58"/>
      <c r="U34" s="13"/>
      <c r="V34" s="12">
        <v>0</v>
      </c>
      <c r="W34" s="12">
        <v>0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92"/>
      <c r="AT34" s="58"/>
      <c r="AU34" s="12"/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</row>
    <row r="35" spans="1:56" x14ac:dyDescent="0.2">
      <c r="A35" s="215"/>
      <c r="B35" s="208" t="s">
        <v>89</v>
      </c>
      <c r="C35" s="208" t="s">
        <v>93</v>
      </c>
      <c r="D35" s="2" t="s">
        <v>17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77"/>
      <c r="V35" s="12">
        <v>0</v>
      </c>
      <c r="W35" s="12"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90" t="s">
        <v>158</v>
      </c>
      <c r="AT35" s="77"/>
      <c r="AU35" s="12"/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</row>
    <row r="36" spans="1:56" x14ac:dyDescent="0.2">
      <c r="A36" s="215"/>
      <c r="B36" s="208"/>
      <c r="C36" s="208"/>
      <c r="D36" s="2" t="s">
        <v>18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77"/>
      <c r="V36" s="12">
        <v>0</v>
      </c>
      <c r="W36" s="12">
        <v>0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92"/>
      <c r="AT36" s="77"/>
      <c r="AU36" s="12"/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</row>
    <row r="37" spans="1:56" x14ac:dyDescent="0.2">
      <c r="A37" s="215"/>
      <c r="B37" s="208" t="s">
        <v>90</v>
      </c>
      <c r="C37" s="157" t="s">
        <v>94</v>
      </c>
      <c r="D37" s="2" t="s">
        <v>17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77"/>
      <c r="V37" s="12">
        <v>0</v>
      </c>
      <c r="W37" s="12">
        <v>0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58"/>
      <c r="AT37" s="49"/>
      <c r="AU37" s="195" t="s">
        <v>78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</row>
    <row r="38" spans="1:56" x14ac:dyDescent="0.2">
      <c r="A38" s="215"/>
      <c r="B38" s="208"/>
      <c r="C38" s="157"/>
      <c r="D38" s="2" t="s">
        <v>18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77"/>
      <c r="V38" s="12">
        <v>0</v>
      </c>
      <c r="W38" s="12">
        <v>0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58"/>
      <c r="AT38" s="49"/>
      <c r="AU38" s="196"/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</row>
    <row r="39" spans="1:56" x14ac:dyDescent="0.2">
      <c r="A39" s="215"/>
      <c r="B39" s="211" t="s">
        <v>176</v>
      </c>
      <c r="C39" s="182" t="s">
        <v>177</v>
      </c>
      <c r="D39" s="2" t="s">
        <v>17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77"/>
      <c r="V39" s="12">
        <v>0</v>
      </c>
      <c r="W39" s="12">
        <v>0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90" t="s">
        <v>158</v>
      </c>
      <c r="AT39" s="49"/>
      <c r="AU39" s="58"/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</row>
    <row r="40" spans="1:56" x14ac:dyDescent="0.2">
      <c r="A40" s="215"/>
      <c r="B40" s="211"/>
      <c r="C40" s="183"/>
      <c r="D40" s="2" t="s">
        <v>18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77"/>
      <c r="V40" s="12">
        <v>0</v>
      </c>
      <c r="W40" s="12">
        <v>0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92"/>
      <c r="AT40" s="49"/>
      <c r="AU40" s="58"/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</row>
    <row r="41" spans="1:56" x14ac:dyDescent="0.2">
      <c r="A41" s="215"/>
      <c r="B41" s="208" t="s">
        <v>91</v>
      </c>
      <c r="C41" s="157" t="s">
        <v>95</v>
      </c>
      <c r="D41" s="2" t="s">
        <v>17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93" t="s">
        <v>78</v>
      </c>
      <c r="V41" s="12">
        <v>0</v>
      </c>
      <c r="W41" s="12">
        <v>0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58"/>
      <c r="AT41" s="46"/>
      <c r="AU41" s="46"/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</row>
    <row r="42" spans="1:56" x14ac:dyDescent="0.2">
      <c r="A42" s="215"/>
      <c r="B42" s="208"/>
      <c r="C42" s="157"/>
      <c r="D42" s="2" t="s">
        <v>18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94"/>
      <c r="V42" s="12">
        <v>0</v>
      </c>
      <c r="W42" s="12">
        <v>0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58"/>
      <c r="AT42" s="46"/>
      <c r="AU42" s="46"/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</row>
    <row r="43" spans="1:56" ht="12.75" customHeight="1" x14ac:dyDescent="0.2">
      <c r="A43" s="215"/>
      <c r="B43" s="208" t="s">
        <v>92</v>
      </c>
      <c r="C43" s="157" t="s">
        <v>96</v>
      </c>
      <c r="D43" s="2" t="s">
        <v>17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93" t="s">
        <v>78</v>
      </c>
      <c r="V43" s="12">
        <v>0</v>
      </c>
      <c r="W43" s="12">
        <v>0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88" t="s">
        <v>74</v>
      </c>
      <c r="AT43" s="77"/>
      <c r="AU43" s="12"/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</row>
    <row r="44" spans="1:56" x14ac:dyDescent="0.2">
      <c r="A44" s="215"/>
      <c r="B44" s="208"/>
      <c r="C44" s="157"/>
      <c r="D44" s="2" t="s">
        <v>18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94"/>
      <c r="V44" s="12">
        <v>0</v>
      </c>
      <c r="W44" s="12">
        <v>0</v>
      </c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89"/>
      <c r="AT44" s="77"/>
      <c r="AU44" s="12"/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</row>
    <row r="45" spans="1:56" ht="12.75" customHeight="1" x14ac:dyDescent="0.2">
      <c r="A45" s="215"/>
      <c r="B45" s="217" t="s">
        <v>161</v>
      </c>
      <c r="C45" s="158" t="s">
        <v>97</v>
      </c>
      <c r="D45" s="2" t="s">
        <v>17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3"/>
      <c r="V45" s="12">
        <v>0</v>
      </c>
      <c r="W45" s="12">
        <v>0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49"/>
      <c r="AU45" s="12"/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</row>
    <row r="46" spans="1:56" x14ac:dyDescent="0.2">
      <c r="A46" s="215"/>
      <c r="B46" s="218"/>
      <c r="C46" s="159"/>
      <c r="D46" s="2" t="s">
        <v>18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3"/>
      <c r="V46" s="12">
        <v>0</v>
      </c>
      <c r="W46" s="12">
        <v>0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49"/>
      <c r="AU46" s="12"/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</row>
    <row r="47" spans="1:56" ht="12.75" customHeight="1" x14ac:dyDescent="0.2">
      <c r="A47" s="215"/>
      <c r="B47" s="217" t="s">
        <v>131</v>
      </c>
      <c r="C47" s="158" t="s">
        <v>117</v>
      </c>
      <c r="D47" s="2" t="s">
        <v>17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3"/>
      <c r="V47" s="12">
        <v>0</v>
      </c>
      <c r="W47" s="12">
        <v>0</v>
      </c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58"/>
      <c r="AT47" s="49"/>
      <c r="AU47" s="58"/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</row>
    <row r="48" spans="1:56" x14ac:dyDescent="0.2">
      <c r="A48" s="215"/>
      <c r="B48" s="218"/>
      <c r="C48" s="159"/>
      <c r="D48" s="2" t="s">
        <v>18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3"/>
      <c r="V48" s="12">
        <v>0</v>
      </c>
      <c r="W48" s="12">
        <v>0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49"/>
      <c r="AU48" s="58"/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</row>
    <row r="49" spans="1:56" ht="12.75" customHeight="1" x14ac:dyDescent="0.2">
      <c r="A49" s="215"/>
      <c r="B49" s="217" t="s">
        <v>132</v>
      </c>
      <c r="C49" s="158" t="s">
        <v>118</v>
      </c>
      <c r="D49" s="2" t="s">
        <v>17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58"/>
      <c r="U49" s="13"/>
      <c r="V49" s="12">
        <v>0</v>
      </c>
      <c r="W49" s="12">
        <v>0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88" t="s">
        <v>74</v>
      </c>
      <c r="AT49" s="49"/>
      <c r="AU49" s="12"/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</row>
    <row r="50" spans="1:56" x14ac:dyDescent="0.2">
      <c r="A50" s="215"/>
      <c r="B50" s="218"/>
      <c r="C50" s="159"/>
      <c r="D50" s="2" t="s">
        <v>18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58"/>
      <c r="U50" s="13"/>
      <c r="V50" s="12">
        <v>0</v>
      </c>
      <c r="W50" s="12">
        <v>0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89"/>
      <c r="AT50" s="49"/>
      <c r="AU50" s="12"/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</row>
    <row r="51" spans="1:56" s="10" customFormat="1" ht="13.5" customHeight="1" x14ac:dyDescent="0.2">
      <c r="A51" s="215"/>
      <c r="B51" s="208" t="s">
        <v>102</v>
      </c>
      <c r="C51" s="157" t="s">
        <v>104</v>
      </c>
      <c r="D51" s="7" t="s">
        <v>17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9">
        <v>0</v>
      </c>
      <c r="W51" s="49">
        <v>0</v>
      </c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</row>
    <row r="52" spans="1:56" s="10" customFormat="1" ht="15" customHeight="1" x14ac:dyDescent="0.2">
      <c r="A52" s="215"/>
      <c r="B52" s="208"/>
      <c r="C52" s="157"/>
      <c r="D52" s="7" t="s">
        <v>18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9">
        <v>0</v>
      </c>
      <c r="W52" s="49">
        <v>0</v>
      </c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8">
        <v>0</v>
      </c>
      <c r="BD52" s="48">
        <v>0</v>
      </c>
    </row>
    <row r="53" spans="1:56" ht="12" customHeight="1" x14ac:dyDescent="0.2">
      <c r="A53" s="215"/>
      <c r="B53" s="208" t="s">
        <v>103</v>
      </c>
      <c r="C53" s="157" t="s">
        <v>45</v>
      </c>
      <c r="D53" s="7" t="s">
        <v>17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58"/>
      <c r="U53" s="77"/>
      <c r="V53" s="13">
        <v>0</v>
      </c>
      <c r="W53" s="13">
        <v>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88" t="s">
        <v>74</v>
      </c>
      <c r="AT53" s="46"/>
      <c r="AU53" s="58"/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</row>
    <row r="54" spans="1:56" ht="11.25" customHeight="1" x14ac:dyDescent="0.2">
      <c r="A54" s="215"/>
      <c r="B54" s="208"/>
      <c r="C54" s="157"/>
      <c r="D54" s="7" t="s">
        <v>18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58"/>
      <c r="U54" s="77"/>
      <c r="V54" s="13">
        <v>0</v>
      </c>
      <c r="W54" s="13">
        <v>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89"/>
      <c r="AT54" s="77"/>
      <c r="AU54" s="58"/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</row>
    <row r="55" spans="1:56" ht="12.75" customHeight="1" x14ac:dyDescent="0.2">
      <c r="A55" s="215"/>
      <c r="B55" s="205" t="s">
        <v>48</v>
      </c>
      <c r="C55" s="205" t="s">
        <v>98</v>
      </c>
      <c r="D55" s="8" t="s">
        <v>17</v>
      </c>
      <c r="E55" s="70"/>
      <c r="F55" s="70"/>
      <c r="G55" s="70"/>
      <c r="H55" s="70"/>
      <c r="I55" s="70"/>
      <c r="J55" s="70"/>
      <c r="K55" s="70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>
        <v>0</v>
      </c>
      <c r="W55" s="37">
        <v>0</v>
      </c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70"/>
      <c r="AI55" s="70"/>
      <c r="AJ55" s="70"/>
      <c r="AK55" s="70"/>
      <c r="AL55" s="37"/>
      <c r="AM55" s="70"/>
      <c r="AN55" s="70"/>
      <c r="AO55" s="70"/>
      <c r="AP55" s="70"/>
      <c r="AQ55" s="70"/>
      <c r="AR55" s="70"/>
      <c r="AS55" s="70"/>
      <c r="AT55" s="54"/>
      <c r="AU55" s="70"/>
      <c r="AV55" s="70">
        <v>0</v>
      </c>
      <c r="AW55" s="70">
        <v>0</v>
      </c>
      <c r="AX55" s="70">
        <v>0</v>
      </c>
      <c r="AY55" s="70">
        <v>0</v>
      </c>
      <c r="AZ55" s="70">
        <v>0</v>
      </c>
      <c r="BA55" s="70">
        <v>0</v>
      </c>
      <c r="BB55" s="70">
        <v>0</v>
      </c>
      <c r="BC55" s="70">
        <v>0</v>
      </c>
      <c r="BD55" s="70">
        <v>0</v>
      </c>
    </row>
    <row r="56" spans="1:56" ht="28.5" customHeight="1" x14ac:dyDescent="0.2">
      <c r="A56" s="215"/>
      <c r="B56" s="205"/>
      <c r="C56" s="205"/>
      <c r="D56" s="8" t="s">
        <v>18</v>
      </c>
      <c r="E56" s="70"/>
      <c r="F56" s="70"/>
      <c r="G56" s="70"/>
      <c r="H56" s="70"/>
      <c r="I56" s="70"/>
      <c r="J56" s="70"/>
      <c r="K56" s="70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>
        <v>0</v>
      </c>
      <c r="W56" s="37">
        <v>0</v>
      </c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70"/>
      <c r="AI56" s="70"/>
      <c r="AJ56" s="70"/>
      <c r="AK56" s="70"/>
      <c r="AL56" s="37"/>
      <c r="AM56" s="70"/>
      <c r="AN56" s="70"/>
      <c r="AO56" s="70"/>
      <c r="AP56" s="70"/>
      <c r="AQ56" s="70"/>
      <c r="AR56" s="70"/>
      <c r="AS56" s="70"/>
      <c r="AT56" s="91"/>
      <c r="AU56" s="70"/>
      <c r="AV56" s="70">
        <v>0</v>
      </c>
      <c r="AW56" s="70">
        <v>0</v>
      </c>
      <c r="AX56" s="70">
        <v>0</v>
      </c>
      <c r="AY56" s="70">
        <v>0</v>
      </c>
      <c r="AZ56" s="70">
        <v>0</v>
      </c>
      <c r="BA56" s="70">
        <v>0</v>
      </c>
      <c r="BB56" s="70">
        <v>0</v>
      </c>
      <c r="BC56" s="70">
        <v>0</v>
      </c>
      <c r="BD56" s="70">
        <v>0</v>
      </c>
    </row>
    <row r="57" spans="1:56" ht="12.75" customHeight="1" x14ac:dyDescent="0.2">
      <c r="A57" s="215"/>
      <c r="B57" s="208" t="s">
        <v>49</v>
      </c>
      <c r="C57" s="208" t="s">
        <v>124</v>
      </c>
      <c r="D57" s="7" t="s">
        <v>17</v>
      </c>
      <c r="E57" s="12"/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>
        <v>0</v>
      </c>
      <c r="W57" s="13">
        <v>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2"/>
      <c r="AJ57" s="12"/>
      <c r="AK57" s="12"/>
      <c r="AL57" s="13"/>
      <c r="AM57" s="12"/>
      <c r="AN57" s="12"/>
      <c r="AO57" s="12"/>
      <c r="AP57" s="12"/>
      <c r="AQ57" s="12"/>
      <c r="AR57" s="12"/>
      <c r="AS57" s="12"/>
      <c r="AT57" s="61"/>
      <c r="AU57" s="195" t="s">
        <v>78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</row>
    <row r="58" spans="1:56" ht="15" customHeight="1" x14ac:dyDescent="0.2">
      <c r="A58" s="215"/>
      <c r="B58" s="208"/>
      <c r="C58" s="208"/>
      <c r="D58" s="7" t="s">
        <v>18</v>
      </c>
      <c r="E58" s="12"/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>
        <v>0</v>
      </c>
      <c r="W58" s="13">
        <v>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2"/>
      <c r="AI58" s="12"/>
      <c r="AJ58" s="12"/>
      <c r="AK58" s="12"/>
      <c r="AL58" s="13"/>
      <c r="AM58" s="12"/>
      <c r="AN58" s="12"/>
      <c r="AO58" s="12"/>
      <c r="AP58" s="12"/>
      <c r="AQ58" s="12"/>
      <c r="AR58" s="12"/>
      <c r="AS58" s="12"/>
      <c r="AT58" s="61"/>
      <c r="AU58" s="196"/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</row>
    <row r="59" spans="1:56" x14ac:dyDescent="0.2">
      <c r="A59" s="215"/>
      <c r="B59" s="2" t="s">
        <v>100</v>
      </c>
      <c r="C59" s="7"/>
      <c r="D59" s="7" t="s">
        <v>17</v>
      </c>
      <c r="E59" s="12"/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>
        <v>0</v>
      </c>
      <c r="W59" s="13">
        <v>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2"/>
      <c r="AI59" s="12"/>
      <c r="AJ59" s="12"/>
      <c r="AK59" s="12"/>
      <c r="AL59" s="13"/>
      <c r="AM59" s="12"/>
      <c r="AN59" s="12"/>
      <c r="AO59" s="12"/>
      <c r="AP59" s="12"/>
      <c r="AQ59" s="12"/>
      <c r="AR59" s="12"/>
      <c r="AS59" s="12"/>
      <c r="AT59" s="143" t="s">
        <v>74</v>
      </c>
      <c r="AU59" s="12"/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</row>
    <row r="60" spans="1:56" s="10" customFormat="1" ht="21.75" customHeight="1" x14ac:dyDescent="0.2">
      <c r="A60" s="216"/>
      <c r="B60" s="213" t="s">
        <v>69</v>
      </c>
      <c r="C60" s="213"/>
      <c r="D60" s="21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>
        <v>2</v>
      </c>
      <c r="U60" s="11">
        <v>3</v>
      </c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>
        <v>7</v>
      </c>
      <c r="AT60" s="11">
        <v>1</v>
      </c>
      <c r="AU60" s="11">
        <v>2</v>
      </c>
      <c r="AV60" s="11"/>
      <c r="AW60" s="11"/>
      <c r="AX60" s="11"/>
      <c r="AY60" s="11"/>
      <c r="AZ60" s="11"/>
      <c r="BA60" s="11"/>
      <c r="BB60" s="11"/>
      <c r="BC60" s="11"/>
      <c r="BD60" s="11"/>
    </row>
  </sheetData>
  <mergeCells count="88">
    <mergeCell ref="B15:B16"/>
    <mergeCell ref="AS25:AS26"/>
    <mergeCell ref="B31:B32"/>
    <mergeCell ref="C31:C32"/>
    <mergeCell ref="A7:A60"/>
    <mergeCell ref="B7:B8"/>
    <mergeCell ref="B9:B10"/>
    <mergeCell ref="C7:C8"/>
    <mergeCell ref="C9:C10"/>
    <mergeCell ref="C25:C26"/>
    <mergeCell ref="B23:B24"/>
    <mergeCell ref="C23:C24"/>
    <mergeCell ref="C29:C30"/>
    <mergeCell ref="C27:C28"/>
    <mergeCell ref="B1:BD1"/>
    <mergeCell ref="AE2:AH2"/>
    <mergeCell ref="AJ2:AL2"/>
    <mergeCell ref="F2:H2"/>
    <mergeCell ref="J2:L2"/>
    <mergeCell ref="AN2:AQ2"/>
    <mergeCell ref="AR2:AU2"/>
    <mergeCell ref="AW2:AY2"/>
    <mergeCell ref="AZ2:BD2"/>
    <mergeCell ref="A2:A6"/>
    <mergeCell ref="B2:B6"/>
    <mergeCell ref="C2:C6"/>
    <mergeCell ref="D2:D6"/>
    <mergeCell ref="E3:BD3"/>
    <mergeCell ref="E5:BD5"/>
    <mergeCell ref="N2:Q2"/>
    <mergeCell ref="B60:D60"/>
    <mergeCell ref="B11:B12"/>
    <mergeCell ref="B19:B20"/>
    <mergeCell ref="B21:B22"/>
    <mergeCell ref="C21:C22"/>
    <mergeCell ref="B25:B26"/>
    <mergeCell ref="C19:C20"/>
    <mergeCell ref="B27:B28"/>
    <mergeCell ref="B29:B30"/>
    <mergeCell ref="C51:C52"/>
    <mergeCell ref="R2:U2"/>
    <mergeCell ref="W2:Y2"/>
    <mergeCell ref="AA2:AC2"/>
    <mergeCell ref="B33:B34"/>
    <mergeCell ref="C33:C34"/>
    <mergeCell ref="B35:B36"/>
    <mergeCell ref="C35:C36"/>
    <mergeCell ref="C11:C12"/>
    <mergeCell ref="B13:B14"/>
    <mergeCell ref="C13:C14"/>
    <mergeCell ref="B47:B48"/>
    <mergeCell ref="C43:C44"/>
    <mergeCell ref="B45:B46"/>
    <mergeCell ref="B39:B40"/>
    <mergeCell ref="C39:C40"/>
    <mergeCell ref="C49:C50"/>
    <mergeCell ref="B41:B42"/>
    <mergeCell ref="C41:C42"/>
    <mergeCell ref="B43:B44"/>
    <mergeCell ref="B57:B58"/>
    <mergeCell ref="C57:C58"/>
    <mergeCell ref="C45:C46"/>
    <mergeCell ref="B37:B38"/>
    <mergeCell ref="C37:C38"/>
    <mergeCell ref="C47:C48"/>
    <mergeCell ref="B49:B50"/>
    <mergeCell ref="B53:B54"/>
    <mergeCell ref="C53:C54"/>
    <mergeCell ref="B51:B52"/>
    <mergeCell ref="U9:U10"/>
    <mergeCell ref="U43:U44"/>
    <mergeCell ref="AS43:AS44"/>
    <mergeCell ref="AS35:AS36"/>
    <mergeCell ref="B55:B56"/>
    <mergeCell ref="C55:C56"/>
    <mergeCell ref="C15:C16"/>
    <mergeCell ref="B17:B18"/>
    <mergeCell ref="C17:C18"/>
    <mergeCell ref="T11:T12"/>
    <mergeCell ref="T15:T16"/>
    <mergeCell ref="AS23:AS24"/>
    <mergeCell ref="AS31:AS34"/>
    <mergeCell ref="AS39:AS40"/>
    <mergeCell ref="AU57:AU58"/>
    <mergeCell ref="AU37:AU38"/>
    <mergeCell ref="AS53:AS54"/>
    <mergeCell ref="AS49:AS50"/>
    <mergeCell ref="U41:U42"/>
  </mergeCells>
  <phoneticPr fontId="5" type="noConversion"/>
  <pageMargins left="0.39370078740157483" right="0.39370078740157483" top="0.39370078740157483" bottom="0.39370078740157483" header="0" footer="0"/>
  <pageSetup paperSize="9" scale="6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63"/>
  <sheetViews>
    <sheetView view="pageBreakPreview" topLeftCell="A19" zoomScale="110" zoomScaleNormal="130" zoomScaleSheetLayoutView="110" workbookViewId="0">
      <selection activeCell="AF20" sqref="AF20"/>
    </sheetView>
  </sheetViews>
  <sheetFormatPr defaultRowHeight="12.75" x14ac:dyDescent="0.2"/>
  <cols>
    <col min="1" max="1" width="4.85546875" customWidth="1"/>
    <col min="2" max="2" width="7.7109375" customWidth="1"/>
    <col min="3" max="3" width="20.7109375" customWidth="1"/>
    <col min="4" max="4" width="6.140625" customWidth="1"/>
    <col min="5" max="20" width="3.42578125" customWidth="1"/>
    <col min="21" max="23" width="2.7109375" customWidth="1"/>
    <col min="24" max="24" width="3.42578125" customWidth="1"/>
    <col min="25" max="25" width="3.7109375" customWidth="1"/>
    <col min="26" max="26" width="4" customWidth="1"/>
    <col min="27" max="27" width="3.140625" customWidth="1"/>
    <col min="28" max="29" width="3.42578125" customWidth="1"/>
    <col min="30" max="30" width="3.7109375" customWidth="1"/>
    <col min="31" max="31" width="3.28515625" customWidth="1"/>
    <col min="32" max="34" width="3.42578125" customWidth="1"/>
    <col min="35" max="35" width="3.28515625" customWidth="1"/>
    <col min="36" max="36" width="3.42578125" customWidth="1"/>
    <col min="37" max="37" width="3.5703125" customWidth="1"/>
    <col min="38" max="39" width="3.28515625" customWidth="1"/>
    <col min="40" max="40" width="3.5703125" customWidth="1"/>
    <col min="41" max="41" width="3.42578125" customWidth="1"/>
    <col min="42" max="42" width="3.28515625" customWidth="1"/>
    <col min="43" max="43" width="4" customWidth="1"/>
    <col min="44" max="56" width="2.7109375" customWidth="1"/>
    <col min="57" max="57" width="4.5703125" style="10" customWidth="1"/>
    <col min="58" max="60" width="2.7109375" customWidth="1"/>
  </cols>
  <sheetData>
    <row r="2" spans="1:57" ht="69.75" customHeight="1" x14ac:dyDescent="0.2">
      <c r="A2" s="179" t="s">
        <v>0</v>
      </c>
      <c r="B2" s="179" t="s">
        <v>1</v>
      </c>
      <c r="C2" s="179" t="s">
        <v>2</v>
      </c>
      <c r="D2" s="179" t="s">
        <v>3</v>
      </c>
      <c r="E2" s="3" t="s">
        <v>63</v>
      </c>
      <c r="F2" s="160" t="s">
        <v>28</v>
      </c>
      <c r="G2" s="161"/>
      <c r="H2" s="162"/>
      <c r="I2" s="3" t="s">
        <v>64</v>
      </c>
      <c r="J2" s="160" t="s">
        <v>4</v>
      </c>
      <c r="K2" s="161"/>
      <c r="L2" s="161"/>
      <c r="M2" s="3" t="s">
        <v>71</v>
      </c>
      <c r="N2" s="163" t="s">
        <v>5</v>
      </c>
      <c r="O2" s="163"/>
      <c r="P2" s="163"/>
      <c r="Q2" s="163"/>
      <c r="R2" s="163" t="s">
        <v>6</v>
      </c>
      <c r="S2" s="163"/>
      <c r="T2" s="163"/>
      <c r="U2" s="163"/>
      <c r="V2" s="3" t="s">
        <v>65</v>
      </c>
      <c r="W2" s="163" t="s">
        <v>7</v>
      </c>
      <c r="X2" s="163"/>
      <c r="Y2" s="163"/>
      <c r="Z2" s="4" t="s">
        <v>72</v>
      </c>
      <c r="AA2" s="163" t="s">
        <v>8</v>
      </c>
      <c r="AB2" s="163"/>
      <c r="AC2" s="163"/>
      <c r="AD2" s="4" t="s">
        <v>73</v>
      </c>
      <c r="AE2" s="163" t="s">
        <v>9</v>
      </c>
      <c r="AF2" s="163"/>
      <c r="AG2" s="163"/>
      <c r="AH2" s="163"/>
      <c r="AI2" s="3" t="s">
        <v>66</v>
      </c>
      <c r="AJ2" s="163" t="s">
        <v>10</v>
      </c>
      <c r="AK2" s="163"/>
      <c r="AL2" s="163"/>
      <c r="AM2" s="3" t="s">
        <v>67</v>
      </c>
      <c r="AN2" s="163" t="s">
        <v>11</v>
      </c>
      <c r="AO2" s="163"/>
      <c r="AP2" s="163"/>
      <c r="AQ2" s="163"/>
      <c r="AR2" s="163" t="s">
        <v>12</v>
      </c>
      <c r="AS2" s="163"/>
      <c r="AT2" s="163"/>
      <c r="AU2" s="163"/>
      <c r="AV2" s="3" t="s">
        <v>70</v>
      </c>
      <c r="AW2" s="163" t="s">
        <v>13</v>
      </c>
      <c r="AX2" s="163"/>
      <c r="AY2" s="163"/>
      <c r="AZ2" s="163" t="s">
        <v>14</v>
      </c>
      <c r="BA2" s="163"/>
      <c r="BB2" s="163"/>
      <c r="BC2" s="163"/>
      <c r="BD2" s="163"/>
      <c r="BE2" s="166" t="s">
        <v>29</v>
      </c>
    </row>
    <row r="3" spans="1:57" x14ac:dyDescent="0.2">
      <c r="A3" s="180"/>
      <c r="B3" s="180"/>
      <c r="C3" s="180"/>
      <c r="D3" s="180"/>
      <c r="E3" s="171" t="s">
        <v>15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67"/>
    </row>
    <row r="4" spans="1:57" x14ac:dyDescent="0.2">
      <c r="A4" s="180"/>
      <c r="B4" s="180"/>
      <c r="C4" s="180"/>
      <c r="D4" s="180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167"/>
    </row>
    <row r="5" spans="1:57" x14ac:dyDescent="0.2">
      <c r="A5" s="180"/>
      <c r="B5" s="180"/>
      <c r="C5" s="180"/>
      <c r="D5" s="180"/>
      <c r="E5" s="169" t="s">
        <v>27</v>
      </c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67"/>
    </row>
    <row r="6" spans="1:57" x14ac:dyDescent="0.2">
      <c r="A6" s="181"/>
      <c r="B6" s="181"/>
      <c r="C6" s="181"/>
      <c r="D6" s="181"/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25">
        <v>29</v>
      </c>
      <c r="AH6" s="25">
        <v>30</v>
      </c>
      <c r="AI6" s="25">
        <v>31</v>
      </c>
      <c r="AJ6" s="25">
        <v>32</v>
      </c>
      <c r="AK6" s="25">
        <v>33</v>
      </c>
      <c r="AL6" s="25">
        <v>34</v>
      </c>
      <c r="AM6" s="25">
        <v>35</v>
      </c>
      <c r="AN6" s="25">
        <v>36</v>
      </c>
      <c r="AO6" s="25">
        <v>37</v>
      </c>
      <c r="AP6" s="25">
        <v>38</v>
      </c>
      <c r="AQ6" s="25">
        <v>39</v>
      </c>
      <c r="AR6" s="25">
        <v>40</v>
      </c>
      <c r="AS6" s="25">
        <v>41</v>
      </c>
      <c r="AT6" s="25">
        <v>42</v>
      </c>
      <c r="AU6" s="25">
        <v>43</v>
      </c>
      <c r="AV6" s="25">
        <v>44</v>
      </c>
      <c r="AW6" s="25">
        <v>45</v>
      </c>
      <c r="AX6" s="25">
        <v>46</v>
      </c>
      <c r="AY6" s="2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168"/>
    </row>
    <row r="7" spans="1:57" x14ac:dyDescent="0.2">
      <c r="A7" s="214" t="s">
        <v>50</v>
      </c>
      <c r="B7" s="205" t="s">
        <v>159</v>
      </c>
      <c r="C7" s="206" t="s">
        <v>145</v>
      </c>
      <c r="D7" s="137" t="s">
        <v>17</v>
      </c>
      <c r="E7" s="92">
        <f>SUM(E9)</f>
        <v>3</v>
      </c>
      <c r="F7" s="92">
        <f t="shared" ref="F7:T7" si="0">SUM(F9)</f>
        <v>3</v>
      </c>
      <c r="G7" s="92">
        <f t="shared" si="0"/>
        <v>3</v>
      </c>
      <c r="H7" s="92">
        <f t="shared" si="0"/>
        <v>3</v>
      </c>
      <c r="I7" s="92">
        <f t="shared" si="0"/>
        <v>3</v>
      </c>
      <c r="J7" s="92">
        <f t="shared" si="0"/>
        <v>3</v>
      </c>
      <c r="K7" s="92">
        <f t="shared" si="0"/>
        <v>3</v>
      </c>
      <c r="L7" s="92">
        <f t="shared" si="0"/>
        <v>3</v>
      </c>
      <c r="M7" s="92">
        <f t="shared" si="0"/>
        <v>3</v>
      </c>
      <c r="N7" s="92">
        <f t="shared" si="0"/>
        <v>3</v>
      </c>
      <c r="O7" s="92">
        <f t="shared" si="0"/>
        <v>3</v>
      </c>
      <c r="P7" s="92">
        <f t="shared" si="0"/>
        <v>3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 t="s">
        <v>122</v>
      </c>
      <c r="V7" s="92">
        <v>0</v>
      </c>
      <c r="W7" s="92">
        <v>0</v>
      </c>
      <c r="X7" s="92">
        <f t="shared" ref="X7:BD8" si="1">SUM(X9)</f>
        <v>0</v>
      </c>
      <c r="Y7" s="92">
        <f t="shared" si="1"/>
        <v>0</v>
      </c>
      <c r="Z7" s="92">
        <f t="shared" si="1"/>
        <v>0</v>
      </c>
      <c r="AA7" s="92">
        <f t="shared" si="1"/>
        <v>0</v>
      </c>
      <c r="AB7" s="92">
        <f t="shared" si="1"/>
        <v>0</v>
      </c>
      <c r="AC7" s="92">
        <f t="shared" si="1"/>
        <v>0</v>
      </c>
      <c r="AD7" s="92">
        <f t="shared" si="1"/>
        <v>0</v>
      </c>
      <c r="AE7" s="92">
        <f t="shared" si="1"/>
        <v>0</v>
      </c>
      <c r="AF7" s="92">
        <f t="shared" si="1"/>
        <v>0</v>
      </c>
      <c r="AG7" s="92">
        <f t="shared" si="1"/>
        <v>0</v>
      </c>
      <c r="AH7" s="92">
        <f t="shared" si="1"/>
        <v>0</v>
      </c>
      <c r="AI7" s="92">
        <f t="shared" si="1"/>
        <v>0</v>
      </c>
      <c r="AJ7" s="92">
        <f t="shared" si="1"/>
        <v>0</v>
      </c>
      <c r="AK7" s="92">
        <f t="shared" si="1"/>
        <v>0</v>
      </c>
      <c r="AL7" s="92">
        <f t="shared" si="1"/>
        <v>0</v>
      </c>
      <c r="AM7" s="92">
        <f t="shared" si="1"/>
        <v>0</v>
      </c>
      <c r="AN7" s="92">
        <f t="shared" si="1"/>
        <v>0</v>
      </c>
      <c r="AO7" s="92">
        <f t="shared" si="1"/>
        <v>0</v>
      </c>
      <c r="AP7" s="92">
        <f t="shared" si="1"/>
        <v>0</v>
      </c>
      <c r="AQ7" s="92">
        <f t="shared" si="1"/>
        <v>0</v>
      </c>
      <c r="AR7" s="92">
        <f t="shared" si="1"/>
        <v>0</v>
      </c>
      <c r="AS7" s="92">
        <f t="shared" si="1"/>
        <v>0</v>
      </c>
      <c r="AT7" s="92">
        <f t="shared" si="1"/>
        <v>0</v>
      </c>
      <c r="AU7" s="92">
        <f t="shared" si="1"/>
        <v>0</v>
      </c>
      <c r="AV7" s="92" t="s">
        <v>122</v>
      </c>
      <c r="AW7" s="92">
        <f t="shared" si="1"/>
        <v>0</v>
      </c>
      <c r="AX7" s="92">
        <f t="shared" si="1"/>
        <v>0</v>
      </c>
      <c r="AY7" s="92">
        <f t="shared" si="1"/>
        <v>0</v>
      </c>
      <c r="AZ7" s="92">
        <f t="shared" si="1"/>
        <v>0</v>
      </c>
      <c r="BA7" s="92">
        <f t="shared" si="1"/>
        <v>0</v>
      </c>
      <c r="BB7" s="92">
        <f t="shared" si="1"/>
        <v>0</v>
      </c>
      <c r="BC7" s="92">
        <f t="shared" si="1"/>
        <v>0</v>
      </c>
      <c r="BD7" s="92">
        <f t="shared" si="1"/>
        <v>0</v>
      </c>
      <c r="BE7" s="92">
        <f t="shared" ref="BE7:BE14" si="2">SUM(E7:BD7)</f>
        <v>36</v>
      </c>
    </row>
    <row r="8" spans="1:57" x14ac:dyDescent="0.2">
      <c r="A8" s="215"/>
      <c r="B8" s="205"/>
      <c r="C8" s="207"/>
      <c r="D8" s="137" t="s">
        <v>18</v>
      </c>
      <c r="E8" s="92">
        <f>SUM(E10)</f>
        <v>1.5</v>
      </c>
      <c r="F8" s="92">
        <f t="shared" ref="F8:T8" si="3">SUM(F10)</f>
        <v>1.5</v>
      </c>
      <c r="G8" s="92">
        <f t="shared" si="3"/>
        <v>1.5</v>
      </c>
      <c r="H8" s="92">
        <f t="shared" si="3"/>
        <v>1.5</v>
      </c>
      <c r="I8" s="92">
        <f t="shared" si="3"/>
        <v>1.5</v>
      </c>
      <c r="J8" s="92">
        <f t="shared" si="3"/>
        <v>1.5</v>
      </c>
      <c r="K8" s="92">
        <f t="shared" si="3"/>
        <v>1.5</v>
      </c>
      <c r="L8" s="92">
        <f t="shared" si="3"/>
        <v>1.5</v>
      </c>
      <c r="M8" s="92">
        <f t="shared" si="3"/>
        <v>1.5</v>
      </c>
      <c r="N8" s="92">
        <f t="shared" si="3"/>
        <v>1.5</v>
      </c>
      <c r="O8" s="92">
        <f t="shared" si="3"/>
        <v>1.5</v>
      </c>
      <c r="P8" s="92">
        <f t="shared" si="3"/>
        <v>1.5</v>
      </c>
      <c r="Q8" s="92">
        <f t="shared" si="3"/>
        <v>0</v>
      </c>
      <c r="R8" s="92">
        <f t="shared" si="3"/>
        <v>0</v>
      </c>
      <c r="S8" s="92">
        <f t="shared" si="3"/>
        <v>0</v>
      </c>
      <c r="T8" s="92">
        <f t="shared" si="3"/>
        <v>0</v>
      </c>
      <c r="U8" s="92" t="s">
        <v>122</v>
      </c>
      <c r="V8" s="92">
        <v>0</v>
      </c>
      <c r="W8" s="92">
        <v>0</v>
      </c>
      <c r="X8" s="92">
        <f t="shared" si="1"/>
        <v>0</v>
      </c>
      <c r="Y8" s="92">
        <f t="shared" si="1"/>
        <v>0</v>
      </c>
      <c r="Z8" s="92">
        <f t="shared" si="1"/>
        <v>0</v>
      </c>
      <c r="AA8" s="92">
        <f t="shared" si="1"/>
        <v>0</v>
      </c>
      <c r="AB8" s="92">
        <f t="shared" si="1"/>
        <v>0</v>
      </c>
      <c r="AC8" s="92">
        <f t="shared" si="1"/>
        <v>0</v>
      </c>
      <c r="AD8" s="92">
        <f t="shared" si="1"/>
        <v>0</v>
      </c>
      <c r="AE8" s="92">
        <f t="shared" si="1"/>
        <v>0</v>
      </c>
      <c r="AF8" s="92">
        <f t="shared" si="1"/>
        <v>0</v>
      </c>
      <c r="AG8" s="92">
        <f t="shared" si="1"/>
        <v>0</v>
      </c>
      <c r="AH8" s="92">
        <f t="shared" si="1"/>
        <v>0</v>
      </c>
      <c r="AI8" s="92">
        <f t="shared" si="1"/>
        <v>0</v>
      </c>
      <c r="AJ8" s="92">
        <f t="shared" si="1"/>
        <v>0</v>
      </c>
      <c r="AK8" s="92">
        <f t="shared" si="1"/>
        <v>0</v>
      </c>
      <c r="AL8" s="92">
        <f t="shared" si="1"/>
        <v>0</v>
      </c>
      <c r="AM8" s="92">
        <f t="shared" si="1"/>
        <v>0</v>
      </c>
      <c r="AN8" s="92">
        <f t="shared" si="1"/>
        <v>0</v>
      </c>
      <c r="AO8" s="92">
        <f t="shared" si="1"/>
        <v>0</v>
      </c>
      <c r="AP8" s="92">
        <f t="shared" si="1"/>
        <v>0</v>
      </c>
      <c r="AQ8" s="92">
        <f t="shared" si="1"/>
        <v>0</v>
      </c>
      <c r="AR8" s="92">
        <f t="shared" si="1"/>
        <v>0</v>
      </c>
      <c r="AS8" s="92">
        <f t="shared" si="1"/>
        <v>0</v>
      </c>
      <c r="AT8" s="92">
        <f t="shared" si="1"/>
        <v>0</v>
      </c>
      <c r="AU8" s="92">
        <f t="shared" si="1"/>
        <v>0</v>
      </c>
      <c r="AV8" s="92" t="s">
        <v>122</v>
      </c>
      <c r="AW8" s="92">
        <f t="shared" si="1"/>
        <v>0</v>
      </c>
      <c r="AX8" s="92">
        <f t="shared" si="1"/>
        <v>0</v>
      </c>
      <c r="AY8" s="92">
        <f t="shared" si="1"/>
        <v>0</v>
      </c>
      <c r="AZ8" s="92">
        <f t="shared" si="1"/>
        <v>0</v>
      </c>
      <c r="BA8" s="92">
        <f t="shared" si="1"/>
        <v>0</v>
      </c>
      <c r="BB8" s="92">
        <f t="shared" si="1"/>
        <v>0</v>
      </c>
      <c r="BC8" s="92">
        <f t="shared" si="1"/>
        <v>0</v>
      </c>
      <c r="BD8" s="92">
        <f t="shared" si="1"/>
        <v>0</v>
      </c>
      <c r="BE8" s="92">
        <f t="shared" si="2"/>
        <v>18</v>
      </c>
    </row>
    <row r="9" spans="1:57" ht="12.75" customHeight="1" x14ac:dyDescent="0.2">
      <c r="A9" s="215"/>
      <c r="B9" s="157" t="s">
        <v>159</v>
      </c>
      <c r="C9" s="158" t="s">
        <v>191</v>
      </c>
      <c r="D9" s="2" t="s">
        <v>17</v>
      </c>
      <c r="E9" s="101">
        <v>3</v>
      </c>
      <c r="F9" s="101">
        <v>3</v>
      </c>
      <c r="G9" s="101">
        <v>3</v>
      </c>
      <c r="H9" s="101">
        <v>3</v>
      </c>
      <c r="I9" s="101">
        <v>3</v>
      </c>
      <c r="J9" s="101">
        <v>3</v>
      </c>
      <c r="K9" s="101">
        <v>3</v>
      </c>
      <c r="L9" s="101">
        <v>3</v>
      </c>
      <c r="M9" s="101">
        <v>3</v>
      </c>
      <c r="N9" s="101">
        <v>3</v>
      </c>
      <c r="O9" s="101">
        <v>3</v>
      </c>
      <c r="P9" s="101">
        <v>3</v>
      </c>
      <c r="Q9" s="56" t="s">
        <v>123</v>
      </c>
      <c r="R9" s="56" t="s">
        <v>123</v>
      </c>
      <c r="S9" s="56" t="s">
        <v>123</v>
      </c>
      <c r="T9" s="56" t="s">
        <v>123</v>
      </c>
      <c r="U9" s="79" t="s">
        <v>122</v>
      </c>
      <c r="V9" s="13">
        <v>0</v>
      </c>
      <c r="W9" s="13">
        <v>0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56" t="s">
        <v>123</v>
      </c>
      <c r="AR9" s="56" t="s">
        <v>123</v>
      </c>
      <c r="AS9" s="56" t="s">
        <v>123</v>
      </c>
      <c r="AT9" s="56" t="s">
        <v>123</v>
      </c>
      <c r="AU9" s="56" t="s">
        <v>123</v>
      </c>
      <c r="AV9" s="80" t="s">
        <v>122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47">
        <f t="shared" si="2"/>
        <v>36</v>
      </c>
    </row>
    <row r="10" spans="1:57" x14ac:dyDescent="0.2">
      <c r="A10" s="215"/>
      <c r="B10" s="157"/>
      <c r="C10" s="159"/>
      <c r="D10" s="2" t="s">
        <v>18</v>
      </c>
      <c r="E10" s="101">
        <v>1.5</v>
      </c>
      <c r="F10" s="101">
        <v>1.5</v>
      </c>
      <c r="G10" s="101">
        <v>1.5</v>
      </c>
      <c r="H10" s="101">
        <v>1.5</v>
      </c>
      <c r="I10" s="101">
        <v>1.5</v>
      </c>
      <c r="J10" s="101">
        <v>1.5</v>
      </c>
      <c r="K10" s="101">
        <v>1.5</v>
      </c>
      <c r="L10" s="101">
        <v>1.5</v>
      </c>
      <c r="M10" s="101">
        <v>1.5</v>
      </c>
      <c r="N10" s="101">
        <v>1.5</v>
      </c>
      <c r="O10" s="101">
        <v>1.5</v>
      </c>
      <c r="P10" s="101">
        <v>1.5</v>
      </c>
      <c r="Q10" s="56" t="s">
        <v>123</v>
      </c>
      <c r="R10" s="56" t="s">
        <v>123</v>
      </c>
      <c r="S10" s="56" t="s">
        <v>123</v>
      </c>
      <c r="T10" s="56" t="s">
        <v>123</v>
      </c>
      <c r="U10" s="79" t="s">
        <v>122</v>
      </c>
      <c r="V10" s="13">
        <v>0</v>
      </c>
      <c r="W10" s="13">
        <v>0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56" t="s">
        <v>123</v>
      </c>
      <c r="AR10" s="56" t="s">
        <v>123</v>
      </c>
      <c r="AS10" s="56" t="s">
        <v>123</v>
      </c>
      <c r="AT10" s="56" t="s">
        <v>123</v>
      </c>
      <c r="AU10" s="56" t="s">
        <v>123</v>
      </c>
      <c r="AV10" s="80" t="s">
        <v>122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47">
        <f t="shared" si="2"/>
        <v>18</v>
      </c>
    </row>
    <row r="11" spans="1:57" s="10" customFormat="1" ht="10.5" customHeight="1" x14ac:dyDescent="0.2">
      <c r="A11" s="215"/>
      <c r="B11" s="205" t="s">
        <v>32</v>
      </c>
      <c r="C11" s="206" t="s">
        <v>125</v>
      </c>
      <c r="D11" s="137" t="s">
        <v>17</v>
      </c>
      <c r="E11" s="94">
        <f>E15+E17+E13+E19</f>
        <v>11</v>
      </c>
      <c r="F11" s="94">
        <f t="shared" ref="F11:P11" si="4">F15+F17+F13+F19</f>
        <v>11</v>
      </c>
      <c r="G11" s="94">
        <f t="shared" si="4"/>
        <v>11</v>
      </c>
      <c r="H11" s="94">
        <f t="shared" si="4"/>
        <v>11</v>
      </c>
      <c r="I11" s="94">
        <f t="shared" si="4"/>
        <v>11</v>
      </c>
      <c r="J11" s="94">
        <f t="shared" si="4"/>
        <v>11</v>
      </c>
      <c r="K11" s="94">
        <f t="shared" si="4"/>
        <v>11</v>
      </c>
      <c r="L11" s="94">
        <f t="shared" si="4"/>
        <v>11</v>
      </c>
      <c r="M11" s="94">
        <f t="shared" si="4"/>
        <v>11</v>
      </c>
      <c r="N11" s="94">
        <f t="shared" si="4"/>
        <v>11</v>
      </c>
      <c r="O11" s="94">
        <f t="shared" si="4"/>
        <v>11</v>
      </c>
      <c r="P11" s="94">
        <f t="shared" si="4"/>
        <v>11</v>
      </c>
      <c r="Q11" s="94">
        <v>0</v>
      </c>
      <c r="R11" s="94">
        <v>0</v>
      </c>
      <c r="S11" s="94">
        <v>0</v>
      </c>
      <c r="T11" s="94">
        <v>0</v>
      </c>
      <c r="U11" s="92" t="s">
        <v>122</v>
      </c>
      <c r="V11" s="92">
        <f t="shared" ref="V11:AP12" si="5">V15+V17+V13+V19</f>
        <v>0</v>
      </c>
      <c r="W11" s="92">
        <f t="shared" si="5"/>
        <v>0</v>
      </c>
      <c r="X11" s="92">
        <f t="shared" si="5"/>
        <v>4</v>
      </c>
      <c r="Y11" s="92">
        <f t="shared" si="5"/>
        <v>4</v>
      </c>
      <c r="Z11" s="92">
        <f t="shared" si="5"/>
        <v>4</v>
      </c>
      <c r="AA11" s="92">
        <f t="shared" si="5"/>
        <v>4</v>
      </c>
      <c r="AB11" s="92">
        <f t="shared" si="5"/>
        <v>4</v>
      </c>
      <c r="AC11" s="92">
        <f t="shared" si="5"/>
        <v>4</v>
      </c>
      <c r="AD11" s="92">
        <f t="shared" si="5"/>
        <v>4</v>
      </c>
      <c r="AE11" s="92">
        <f t="shared" si="5"/>
        <v>4</v>
      </c>
      <c r="AF11" s="92">
        <f t="shared" si="5"/>
        <v>4</v>
      </c>
      <c r="AG11" s="92">
        <f t="shared" si="5"/>
        <v>4</v>
      </c>
      <c r="AH11" s="92">
        <f t="shared" si="5"/>
        <v>4</v>
      </c>
      <c r="AI11" s="92">
        <f t="shared" si="5"/>
        <v>4</v>
      </c>
      <c r="AJ11" s="92">
        <f t="shared" si="5"/>
        <v>4</v>
      </c>
      <c r="AK11" s="92">
        <f t="shared" si="5"/>
        <v>4</v>
      </c>
      <c r="AL11" s="92">
        <f t="shared" si="5"/>
        <v>4</v>
      </c>
      <c r="AM11" s="92">
        <f t="shared" si="5"/>
        <v>4</v>
      </c>
      <c r="AN11" s="92">
        <f t="shared" si="5"/>
        <v>4</v>
      </c>
      <c r="AO11" s="92">
        <f t="shared" si="5"/>
        <v>4</v>
      </c>
      <c r="AP11" s="92">
        <f t="shared" si="5"/>
        <v>4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2" t="s">
        <v>122</v>
      </c>
      <c r="AW11" s="92">
        <f t="shared" ref="AW11:BD11" si="6">AW15+AW17+AW13+AW19</f>
        <v>0</v>
      </c>
      <c r="AX11" s="92">
        <f t="shared" si="6"/>
        <v>0</v>
      </c>
      <c r="AY11" s="92">
        <f t="shared" si="6"/>
        <v>0</v>
      </c>
      <c r="AZ11" s="92">
        <f t="shared" si="6"/>
        <v>0</v>
      </c>
      <c r="BA11" s="92">
        <f t="shared" si="6"/>
        <v>0</v>
      </c>
      <c r="BB11" s="92">
        <f t="shared" si="6"/>
        <v>0</v>
      </c>
      <c r="BC11" s="92">
        <f t="shared" si="6"/>
        <v>0</v>
      </c>
      <c r="BD11" s="92">
        <f t="shared" si="6"/>
        <v>0</v>
      </c>
      <c r="BE11" s="92">
        <f t="shared" si="2"/>
        <v>208</v>
      </c>
    </row>
    <row r="12" spans="1:57" s="10" customFormat="1" ht="18" customHeight="1" x14ac:dyDescent="0.2">
      <c r="A12" s="215"/>
      <c r="B12" s="205"/>
      <c r="C12" s="207"/>
      <c r="D12" s="137" t="s">
        <v>18</v>
      </c>
      <c r="E12" s="141">
        <f>E16+E18+E14+E20</f>
        <v>5.0999999999999996</v>
      </c>
      <c r="F12" s="141">
        <f t="shared" ref="F12:P12" si="7">F16+F18+F14+F20</f>
        <v>5.0999999999999996</v>
      </c>
      <c r="G12" s="141">
        <f t="shared" si="7"/>
        <v>5.0999999999999996</v>
      </c>
      <c r="H12" s="141">
        <f t="shared" si="7"/>
        <v>5.0999999999999996</v>
      </c>
      <c r="I12" s="141">
        <f t="shared" si="7"/>
        <v>5.2</v>
      </c>
      <c r="J12" s="141">
        <f t="shared" si="7"/>
        <v>5.2</v>
      </c>
      <c r="K12" s="141">
        <f t="shared" si="7"/>
        <v>5.2</v>
      </c>
      <c r="L12" s="141">
        <f t="shared" si="7"/>
        <v>5.2</v>
      </c>
      <c r="M12" s="141">
        <f t="shared" si="7"/>
        <v>5.2</v>
      </c>
      <c r="N12" s="141">
        <f t="shared" si="7"/>
        <v>5.2</v>
      </c>
      <c r="O12" s="141">
        <f t="shared" si="7"/>
        <v>5.2</v>
      </c>
      <c r="P12" s="141">
        <f t="shared" si="7"/>
        <v>5.2</v>
      </c>
      <c r="Q12" s="94">
        <v>0</v>
      </c>
      <c r="R12" s="94">
        <v>0</v>
      </c>
      <c r="S12" s="94">
        <v>0</v>
      </c>
      <c r="T12" s="94">
        <v>0</v>
      </c>
      <c r="U12" s="92" t="s">
        <v>122</v>
      </c>
      <c r="V12" s="92">
        <f t="shared" si="5"/>
        <v>0</v>
      </c>
      <c r="W12" s="92">
        <f t="shared" si="5"/>
        <v>0</v>
      </c>
      <c r="X12" s="92">
        <f t="shared" si="5"/>
        <v>2</v>
      </c>
      <c r="Y12" s="92">
        <f t="shared" si="5"/>
        <v>2</v>
      </c>
      <c r="Z12" s="92">
        <f t="shared" si="5"/>
        <v>2</v>
      </c>
      <c r="AA12" s="92">
        <f t="shared" si="5"/>
        <v>2</v>
      </c>
      <c r="AB12" s="92">
        <f t="shared" si="5"/>
        <v>2</v>
      </c>
      <c r="AC12" s="92">
        <f t="shared" si="5"/>
        <v>2</v>
      </c>
      <c r="AD12" s="92">
        <f t="shared" si="5"/>
        <v>2</v>
      </c>
      <c r="AE12" s="92">
        <f t="shared" si="5"/>
        <v>2</v>
      </c>
      <c r="AF12" s="92">
        <f t="shared" si="5"/>
        <v>2</v>
      </c>
      <c r="AG12" s="92">
        <f t="shared" si="5"/>
        <v>2</v>
      </c>
      <c r="AH12" s="92">
        <f t="shared" si="5"/>
        <v>2</v>
      </c>
      <c r="AI12" s="92">
        <f t="shared" si="5"/>
        <v>2</v>
      </c>
      <c r="AJ12" s="92">
        <f t="shared" si="5"/>
        <v>2</v>
      </c>
      <c r="AK12" s="92">
        <f t="shared" si="5"/>
        <v>2</v>
      </c>
      <c r="AL12" s="92">
        <f t="shared" si="5"/>
        <v>2</v>
      </c>
      <c r="AM12" s="92">
        <f t="shared" si="5"/>
        <v>2</v>
      </c>
      <c r="AN12" s="92">
        <f t="shared" si="5"/>
        <v>2</v>
      </c>
      <c r="AO12" s="92">
        <f t="shared" si="5"/>
        <v>2</v>
      </c>
      <c r="AP12" s="92">
        <f t="shared" si="5"/>
        <v>2</v>
      </c>
      <c r="AQ12" s="94">
        <v>0</v>
      </c>
      <c r="AR12" s="94">
        <v>0</v>
      </c>
      <c r="AS12" s="94">
        <v>0</v>
      </c>
      <c r="AT12" s="94">
        <v>0</v>
      </c>
      <c r="AU12" s="94">
        <v>0</v>
      </c>
      <c r="AV12" s="92" t="s">
        <v>122</v>
      </c>
      <c r="AW12" s="92">
        <f t="shared" ref="AW12:BD12" si="8">AW16+AW18+AW14+AW20</f>
        <v>0</v>
      </c>
      <c r="AX12" s="92">
        <f t="shared" si="8"/>
        <v>0</v>
      </c>
      <c r="AY12" s="92">
        <f t="shared" si="8"/>
        <v>0</v>
      </c>
      <c r="AZ12" s="92">
        <f t="shared" si="8"/>
        <v>0</v>
      </c>
      <c r="BA12" s="92">
        <f t="shared" si="8"/>
        <v>0</v>
      </c>
      <c r="BB12" s="92">
        <f t="shared" si="8"/>
        <v>0</v>
      </c>
      <c r="BC12" s="92">
        <f t="shared" si="8"/>
        <v>0</v>
      </c>
      <c r="BD12" s="92">
        <f t="shared" si="8"/>
        <v>0</v>
      </c>
      <c r="BE12" s="92">
        <f t="shared" si="2"/>
        <v>100.00000000000001</v>
      </c>
    </row>
    <row r="13" spans="1:57" s="10" customFormat="1" ht="12.75" customHeight="1" x14ac:dyDescent="0.2">
      <c r="A13" s="215"/>
      <c r="B13" s="157" t="s">
        <v>33</v>
      </c>
      <c r="C13" s="209" t="s">
        <v>115</v>
      </c>
      <c r="D13" s="2" t="s">
        <v>17</v>
      </c>
      <c r="E13" s="12">
        <v>4</v>
      </c>
      <c r="F13" s="12">
        <v>4</v>
      </c>
      <c r="G13" s="12">
        <v>4</v>
      </c>
      <c r="H13" s="12">
        <v>4</v>
      </c>
      <c r="I13" s="12">
        <v>4</v>
      </c>
      <c r="J13" s="12">
        <v>4</v>
      </c>
      <c r="K13" s="12">
        <v>4</v>
      </c>
      <c r="L13" s="12">
        <v>4</v>
      </c>
      <c r="M13" s="12">
        <v>4</v>
      </c>
      <c r="N13" s="12">
        <v>4</v>
      </c>
      <c r="O13" s="12">
        <v>4</v>
      </c>
      <c r="P13" s="12">
        <v>4</v>
      </c>
      <c r="Q13" s="56" t="s">
        <v>123</v>
      </c>
      <c r="R13" s="56" t="s">
        <v>123</v>
      </c>
      <c r="S13" s="56" t="s">
        <v>123</v>
      </c>
      <c r="T13" s="56" t="s">
        <v>123</v>
      </c>
      <c r="U13" s="80" t="s">
        <v>122</v>
      </c>
      <c r="V13" s="49">
        <v>0</v>
      </c>
      <c r="W13" s="49">
        <v>0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56" t="s">
        <v>123</v>
      </c>
      <c r="AR13" s="56" t="s">
        <v>123</v>
      </c>
      <c r="AS13" s="56" t="s">
        <v>123</v>
      </c>
      <c r="AT13" s="56" t="s">
        <v>123</v>
      </c>
      <c r="AU13" s="56" t="s">
        <v>123</v>
      </c>
      <c r="AV13" s="80" t="s">
        <v>122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47">
        <f t="shared" si="2"/>
        <v>48</v>
      </c>
    </row>
    <row r="14" spans="1:57" s="10" customFormat="1" ht="12" customHeight="1" x14ac:dyDescent="0.2">
      <c r="A14" s="215"/>
      <c r="B14" s="157"/>
      <c r="C14" s="210"/>
      <c r="D14" s="2" t="s">
        <v>18</v>
      </c>
      <c r="E14" s="12">
        <v>0.6</v>
      </c>
      <c r="F14" s="12">
        <v>0.6</v>
      </c>
      <c r="G14" s="12">
        <v>0.6</v>
      </c>
      <c r="H14" s="12">
        <v>0.6</v>
      </c>
      <c r="I14" s="12">
        <v>0.7</v>
      </c>
      <c r="J14" s="12">
        <v>0.7</v>
      </c>
      <c r="K14" s="12">
        <v>0.7</v>
      </c>
      <c r="L14" s="12">
        <v>0.7</v>
      </c>
      <c r="M14" s="12">
        <v>0.7</v>
      </c>
      <c r="N14" s="12">
        <v>0.7</v>
      </c>
      <c r="O14" s="12">
        <v>0.7</v>
      </c>
      <c r="P14" s="12">
        <v>0.7</v>
      </c>
      <c r="Q14" s="56" t="s">
        <v>123</v>
      </c>
      <c r="R14" s="56" t="s">
        <v>123</v>
      </c>
      <c r="S14" s="56" t="s">
        <v>123</v>
      </c>
      <c r="T14" s="56" t="s">
        <v>123</v>
      </c>
      <c r="U14" s="80" t="s">
        <v>122</v>
      </c>
      <c r="V14" s="49">
        <v>0</v>
      </c>
      <c r="W14" s="49">
        <v>0</v>
      </c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56" t="s">
        <v>123</v>
      </c>
      <c r="AR14" s="56" t="s">
        <v>123</v>
      </c>
      <c r="AS14" s="56" t="s">
        <v>123</v>
      </c>
      <c r="AT14" s="56" t="s">
        <v>123</v>
      </c>
      <c r="AU14" s="56" t="s">
        <v>123</v>
      </c>
      <c r="AV14" s="80" t="s">
        <v>122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47">
        <f t="shared" si="2"/>
        <v>8</v>
      </c>
    </row>
    <row r="15" spans="1:57" x14ac:dyDescent="0.2">
      <c r="A15" s="215"/>
      <c r="B15" s="157" t="s">
        <v>34</v>
      </c>
      <c r="C15" s="157" t="s">
        <v>19</v>
      </c>
      <c r="D15" s="2" t="s">
        <v>17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2</v>
      </c>
      <c r="Q15" s="56" t="s">
        <v>123</v>
      </c>
      <c r="R15" s="56" t="s">
        <v>123</v>
      </c>
      <c r="S15" s="56" t="s">
        <v>123</v>
      </c>
      <c r="T15" s="56" t="s">
        <v>123</v>
      </c>
      <c r="U15" s="79" t="s">
        <v>122</v>
      </c>
      <c r="V15" s="13">
        <v>0</v>
      </c>
      <c r="W15" s="13">
        <v>0</v>
      </c>
      <c r="X15" s="13">
        <v>2</v>
      </c>
      <c r="Y15" s="13">
        <v>2</v>
      </c>
      <c r="Z15" s="13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3">
        <v>2</v>
      </c>
      <c r="AQ15" s="56" t="s">
        <v>123</v>
      </c>
      <c r="AR15" s="56" t="s">
        <v>123</v>
      </c>
      <c r="AS15" s="56" t="s">
        <v>123</v>
      </c>
      <c r="AT15" s="56" t="s">
        <v>123</v>
      </c>
      <c r="AU15" s="56" t="s">
        <v>123</v>
      </c>
      <c r="AV15" s="80" t="s">
        <v>122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47">
        <f t="shared" ref="BE15:BE50" si="9">SUM(E15:BD15)</f>
        <v>62</v>
      </c>
    </row>
    <row r="16" spans="1:57" x14ac:dyDescent="0.2">
      <c r="A16" s="215"/>
      <c r="B16" s="157"/>
      <c r="C16" s="157"/>
      <c r="D16" s="2" t="s">
        <v>18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56" t="s">
        <v>123</v>
      </c>
      <c r="R16" s="56" t="s">
        <v>123</v>
      </c>
      <c r="S16" s="56" t="s">
        <v>123</v>
      </c>
      <c r="T16" s="56" t="s">
        <v>123</v>
      </c>
      <c r="U16" s="79" t="s">
        <v>122</v>
      </c>
      <c r="V16" s="13">
        <v>0</v>
      </c>
      <c r="W16" s="13"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56" t="s">
        <v>123</v>
      </c>
      <c r="AR16" s="56" t="s">
        <v>123</v>
      </c>
      <c r="AS16" s="56" t="s">
        <v>123</v>
      </c>
      <c r="AT16" s="56" t="s">
        <v>123</v>
      </c>
      <c r="AU16" s="56" t="s">
        <v>123</v>
      </c>
      <c r="AV16" s="80" t="s">
        <v>122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47">
        <f t="shared" si="9"/>
        <v>12</v>
      </c>
    </row>
    <row r="17" spans="1:57" x14ac:dyDescent="0.2">
      <c r="A17" s="215"/>
      <c r="B17" s="157" t="s">
        <v>121</v>
      </c>
      <c r="C17" s="157" t="s">
        <v>21</v>
      </c>
      <c r="D17" s="2" t="s">
        <v>17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56" t="s">
        <v>123</v>
      </c>
      <c r="R17" s="56" t="s">
        <v>123</v>
      </c>
      <c r="S17" s="56" t="s">
        <v>123</v>
      </c>
      <c r="T17" s="56" t="s">
        <v>123</v>
      </c>
      <c r="U17" s="79" t="s">
        <v>122</v>
      </c>
      <c r="V17" s="13">
        <v>0</v>
      </c>
      <c r="W17" s="13">
        <v>0</v>
      </c>
      <c r="X17" s="13">
        <v>2</v>
      </c>
      <c r="Y17" s="13">
        <v>2</v>
      </c>
      <c r="Z17" s="13">
        <v>2</v>
      </c>
      <c r="AA17" s="13">
        <v>2</v>
      </c>
      <c r="AB17" s="13">
        <v>2</v>
      </c>
      <c r="AC17" s="13">
        <v>2</v>
      </c>
      <c r="AD17" s="13">
        <v>2</v>
      </c>
      <c r="AE17" s="13">
        <v>2</v>
      </c>
      <c r="AF17" s="13">
        <v>2</v>
      </c>
      <c r="AG17" s="13">
        <v>2</v>
      </c>
      <c r="AH17" s="13">
        <v>2</v>
      </c>
      <c r="AI17" s="13">
        <v>2</v>
      </c>
      <c r="AJ17" s="13">
        <v>2</v>
      </c>
      <c r="AK17" s="13">
        <v>2</v>
      </c>
      <c r="AL17" s="13">
        <v>2</v>
      </c>
      <c r="AM17" s="13">
        <v>2</v>
      </c>
      <c r="AN17" s="13">
        <v>2</v>
      </c>
      <c r="AO17" s="13">
        <v>2</v>
      </c>
      <c r="AP17" s="13">
        <v>2</v>
      </c>
      <c r="AQ17" s="56" t="s">
        <v>123</v>
      </c>
      <c r="AR17" s="56" t="s">
        <v>123</v>
      </c>
      <c r="AS17" s="56" t="s">
        <v>123</v>
      </c>
      <c r="AT17" s="56" t="s">
        <v>123</v>
      </c>
      <c r="AU17" s="56" t="s">
        <v>123</v>
      </c>
      <c r="AV17" s="80" t="s">
        <v>122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47">
        <f t="shared" si="9"/>
        <v>62</v>
      </c>
    </row>
    <row r="18" spans="1:57" x14ac:dyDescent="0.2">
      <c r="A18" s="215"/>
      <c r="B18" s="157"/>
      <c r="C18" s="157"/>
      <c r="D18" s="2" t="s">
        <v>18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12">
        <v>2</v>
      </c>
      <c r="P18" s="12">
        <v>2</v>
      </c>
      <c r="Q18" s="56" t="s">
        <v>123</v>
      </c>
      <c r="R18" s="56" t="s">
        <v>123</v>
      </c>
      <c r="S18" s="56" t="s">
        <v>123</v>
      </c>
      <c r="T18" s="56" t="s">
        <v>123</v>
      </c>
      <c r="U18" s="79" t="s">
        <v>122</v>
      </c>
      <c r="V18" s="13">
        <v>0</v>
      </c>
      <c r="W18" s="13">
        <v>0</v>
      </c>
      <c r="X18" s="13">
        <v>2</v>
      </c>
      <c r="Y18" s="13">
        <v>2</v>
      </c>
      <c r="Z18" s="13">
        <v>2</v>
      </c>
      <c r="AA18" s="13">
        <v>2</v>
      </c>
      <c r="AB18" s="13">
        <v>2</v>
      </c>
      <c r="AC18" s="13">
        <v>2</v>
      </c>
      <c r="AD18" s="13">
        <v>2</v>
      </c>
      <c r="AE18" s="13">
        <v>2</v>
      </c>
      <c r="AF18" s="13">
        <v>2</v>
      </c>
      <c r="AG18" s="13">
        <v>2</v>
      </c>
      <c r="AH18" s="13">
        <v>2</v>
      </c>
      <c r="AI18" s="13">
        <v>2</v>
      </c>
      <c r="AJ18" s="13">
        <v>2</v>
      </c>
      <c r="AK18" s="13">
        <v>2</v>
      </c>
      <c r="AL18" s="13">
        <v>2</v>
      </c>
      <c r="AM18" s="13">
        <v>2</v>
      </c>
      <c r="AN18" s="13">
        <v>2</v>
      </c>
      <c r="AO18" s="13">
        <v>2</v>
      </c>
      <c r="AP18" s="13">
        <v>2</v>
      </c>
      <c r="AQ18" s="56" t="s">
        <v>123</v>
      </c>
      <c r="AR18" s="56" t="s">
        <v>123</v>
      </c>
      <c r="AS18" s="56" t="s">
        <v>123</v>
      </c>
      <c r="AT18" s="56" t="s">
        <v>123</v>
      </c>
      <c r="AU18" s="56" t="s">
        <v>123</v>
      </c>
      <c r="AV18" s="80" t="s">
        <v>122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47">
        <f t="shared" si="9"/>
        <v>62</v>
      </c>
    </row>
    <row r="19" spans="1:57" x14ac:dyDescent="0.2">
      <c r="A19" s="215"/>
      <c r="B19" s="158" t="s">
        <v>164</v>
      </c>
      <c r="C19" s="158" t="s">
        <v>165</v>
      </c>
      <c r="D19" s="2" t="s">
        <v>17</v>
      </c>
      <c r="E19" s="12">
        <v>3</v>
      </c>
      <c r="F19" s="12">
        <v>3</v>
      </c>
      <c r="G19" s="12">
        <v>3</v>
      </c>
      <c r="H19" s="12">
        <v>3</v>
      </c>
      <c r="I19" s="12">
        <v>3</v>
      </c>
      <c r="J19" s="12">
        <v>3</v>
      </c>
      <c r="K19" s="12">
        <v>3</v>
      </c>
      <c r="L19" s="12">
        <v>3</v>
      </c>
      <c r="M19" s="12">
        <v>3</v>
      </c>
      <c r="N19" s="12">
        <v>3</v>
      </c>
      <c r="O19" s="12">
        <v>3</v>
      </c>
      <c r="P19" s="12">
        <v>3</v>
      </c>
      <c r="Q19" s="56" t="s">
        <v>123</v>
      </c>
      <c r="R19" s="56" t="s">
        <v>123</v>
      </c>
      <c r="S19" s="56" t="s">
        <v>123</v>
      </c>
      <c r="T19" s="56" t="s">
        <v>123</v>
      </c>
      <c r="U19" s="79" t="s">
        <v>122</v>
      </c>
      <c r="V19" s="13">
        <v>0</v>
      </c>
      <c r="W19" s="13">
        <v>0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6" t="s">
        <v>123</v>
      </c>
      <c r="AR19" s="56" t="s">
        <v>123</v>
      </c>
      <c r="AS19" s="56" t="s">
        <v>123</v>
      </c>
      <c r="AT19" s="56" t="s">
        <v>123</v>
      </c>
      <c r="AU19" s="56" t="s">
        <v>123</v>
      </c>
      <c r="AV19" s="80" t="s">
        <v>122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47">
        <f t="shared" si="9"/>
        <v>36</v>
      </c>
    </row>
    <row r="20" spans="1:57" x14ac:dyDescent="0.2">
      <c r="A20" s="215"/>
      <c r="B20" s="159"/>
      <c r="C20" s="159"/>
      <c r="D20" s="2" t="s">
        <v>18</v>
      </c>
      <c r="E20" s="12">
        <v>1.5</v>
      </c>
      <c r="F20" s="12">
        <v>1.5</v>
      </c>
      <c r="G20" s="12">
        <v>1.5</v>
      </c>
      <c r="H20" s="12">
        <v>1.5</v>
      </c>
      <c r="I20" s="12">
        <v>1.5</v>
      </c>
      <c r="J20" s="12">
        <v>1.5</v>
      </c>
      <c r="K20" s="12">
        <v>1.5</v>
      </c>
      <c r="L20" s="12">
        <v>1.5</v>
      </c>
      <c r="M20" s="12">
        <v>1.5</v>
      </c>
      <c r="N20" s="12">
        <v>1.5</v>
      </c>
      <c r="O20" s="12">
        <v>1.5</v>
      </c>
      <c r="P20" s="12">
        <v>1.5</v>
      </c>
      <c r="Q20" s="56" t="s">
        <v>123</v>
      </c>
      <c r="R20" s="56" t="s">
        <v>123</v>
      </c>
      <c r="S20" s="56" t="s">
        <v>123</v>
      </c>
      <c r="T20" s="56" t="s">
        <v>123</v>
      </c>
      <c r="U20" s="79" t="s">
        <v>122</v>
      </c>
      <c r="V20" s="13">
        <v>0</v>
      </c>
      <c r="W20" s="13">
        <v>0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56" t="s">
        <v>123</v>
      </c>
      <c r="AR20" s="56" t="s">
        <v>123</v>
      </c>
      <c r="AS20" s="56" t="s">
        <v>123</v>
      </c>
      <c r="AT20" s="56" t="s">
        <v>123</v>
      </c>
      <c r="AU20" s="56" t="s">
        <v>123</v>
      </c>
      <c r="AV20" s="80" t="s">
        <v>122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47">
        <f t="shared" si="9"/>
        <v>18</v>
      </c>
    </row>
    <row r="21" spans="1:57" s="10" customFormat="1" x14ac:dyDescent="0.2">
      <c r="A21" s="215"/>
      <c r="B21" s="206" t="s">
        <v>38</v>
      </c>
      <c r="C21" s="206" t="s">
        <v>135</v>
      </c>
      <c r="D21" s="131" t="s">
        <v>17</v>
      </c>
      <c r="E21" s="138">
        <f t="shared" ref="E21:T21" si="10">SUM(E23,E45,E51,E57)</f>
        <v>22</v>
      </c>
      <c r="F21" s="138">
        <f t="shared" si="10"/>
        <v>22</v>
      </c>
      <c r="G21" s="138">
        <f t="shared" si="10"/>
        <v>22</v>
      </c>
      <c r="H21" s="138">
        <f t="shared" si="10"/>
        <v>22</v>
      </c>
      <c r="I21" s="138">
        <f t="shared" si="10"/>
        <v>22</v>
      </c>
      <c r="J21" s="138">
        <f t="shared" si="10"/>
        <v>22</v>
      </c>
      <c r="K21" s="138">
        <f t="shared" si="10"/>
        <v>22</v>
      </c>
      <c r="L21" s="138">
        <f t="shared" si="10"/>
        <v>22</v>
      </c>
      <c r="M21" s="138">
        <f t="shared" si="10"/>
        <v>22</v>
      </c>
      <c r="N21" s="138">
        <f t="shared" si="10"/>
        <v>22</v>
      </c>
      <c r="O21" s="138">
        <f t="shared" si="10"/>
        <v>22</v>
      </c>
      <c r="P21" s="138">
        <f t="shared" si="10"/>
        <v>22</v>
      </c>
      <c r="Q21" s="138">
        <f t="shared" si="10"/>
        <v>36</v>
      </c>
      <c r="R21" s="138">
        <f t="shared" si="10"/>
        <v>36</v>
      </c>
      <c r="S21" s="138">
        <f t="shared" si="10"/>
        <v>36</v>
      </c>
      <c r="T21" s="138">
        <f t="shared" si="10"/>
        <v>36</v>
      </c>
      <c r="U21" s="144" t="s">
        <v>122</v>
      </c>
      <c r="V21" s="144">
        <v>0</v>
      </c>
      <c r="W21" s="144">
        <v>0</v>
      </c>
      <c r="X21" s="144">
        <f t="shared" ref="X21:AV21" si="11">SUM(X23,X45,X51,X57)</f>
        <v>32</v>
      </c>
      <c r="Y21" s="144">
        <f t="shared" si="11"/>
        <v>32</v>
      </c>
      <c r="Z21" s="144">
        <f t="shared" si="11"/>
        <v>32</v>
      </c>
      <c r="AA21" s="144">
        <f t="shared" si="11"/>
        <v>32</v>
      </c>
      <c r="AB21" s="144">
        <f t="shared" si="11"/>
        <v>32</v>
      </c>
      <c r="AC21" s="144">
        <f t="shared" si="11"/>
        <v>32</v>
      </c>
      <c r="AD21" s="144">
        <f t="shared" si="11"/>
        <v>32</v>
      </c>
      <c r="AE21" s="144">
        <f t="shared" si="11"/>
        <v>32</v>
      </c>
      <c r="AF21" s="144">
        <f t="shared" si="11"/>
        <v>32</v>
      </c>
      <c r="AG21" s="144">
        <f t="shared" si="11"/>
        <v>32</v>
      </c>
      <c r="AH21" s="144">
        <f t="shared" si="11"/>
        <v>32</v>
      </c>
      <c r="AI21" s="144">
        <f t="shared" si="11"/>
        <v>32</v>
      </c>
      <c r="AJ21" s="144">
        <f t="shared" si="11"/>
        <v>32</v>
      </c>
      <c r="AK21" s="144">
        <f t="shared" si="11"/>
        <v>32</v>
      </c>
      <c r="AL21" s="144">
        <f t="shared" si="11"/>
        <v>32</v>
      </c>
      <c r="AM21" s="144">
        <f t="shared" si="11"/>
        <v>32</v>
      </c>
      <c r="AN21" s="144">
        <f t="shared" si="11"/>
        <v>32</v>
      </c>
      <c r="AO21" s="144">
        <f t="shared" si="11"/>
        <v>32</v>
      </c>
      <c r="AP21" s="144">
        <f t="shared" si="11"/>
        <v>32</v>
      </c>
      <c r="AQ21" s="144">
        <f t="shared" si="11"/>
        <v>36</v>
      </c>
      <c r="AR21" s="144">
        <f t="shared" si="11"/>
        <v>36</v>
      </c>
      <c r="AS21" s="144">
        <f t="shared" si="11"/>
        <v>36</v>
      </c>
      <c r="AT21" s="144">
        <f t="shared" si="11"/>
        <v>36</v>
      </c>
      <c r="AU21" s="144">
        <f t="shared" si="11"/>
        <v>36</v>
      </c>
      <c r="AV21" s="144">
        <f t="shared" si="11"/>
        <v>0</v>
      </c>
      <c r="AW21" s="144">
        <v>0</v>
      </c>
      <c r="AX21" s="144">
        <v>0</v>
      </c>
      <c r="AY21" s="144">
        <v>0</v>
      </c>
      <c r="AZ21" s="144">
        <v>0</v>
      </c>
      <c r="BA21" s="144">
        <v>0</v>
      </c>
      <c r="BB21" s="144">
        <v>0</v>
      </c>
      <c r="BC21" s="144">
        <v>0</v>
      </c>
      <c r="BD21" s="144">
        <v>0</v>
      </c>
      <c r="BE21" s="92">
        <f t="shared" si="9"/>
        <v>1196</v>
      </c>
    </row>
    <row r="22" spans="1:57" s="10" customFormat="1" x14ac:dyDescent="0.2">
      <c r="A22" s="215"/>
      <c r="B22" s="207"/>
      <c r="C22" s="207"/>
      <c r="D22" s="131" t="s">
        <v>18</v>
      </c>
      <c r="E22" s="140">
        <f t="shared" ref="E22:T22" si="12">SUM(E24,E46,E52,E58)</f>
        <v>11</v>
      </c>
      <c r="F22" s="140">
        <f t="shared" si="12"/>
        <v>11</v>
      </c>
      <c r="G22" s="140">
        <f t="shared" si="12"/>
        <v>11</v>
      </c>
      <c r="H22" s="140">
        <f t="shared" si="12"/>
        <v>11</v>
      </c>
      <c r="I22" s="140">
        <f t="shared" si="12"/>
        <v>11</v>
      </c>
      <c r="J22" s="140">
        <f t="shared" si="12"/>
        <v>11</v>
      </c>
      <c r="K22" s="140">
        <f t="shared" si="12"/>
        <v>11</v>
      </c>
      <c r="L22" s="140">
        <f t="shared" si="12"/>
        <v>11</v>
      </c>
      <c r="M22" s="140">
        <f t="shared" si="12"/>
        <v>11</v>
      </c>
      <c r="N22" s="140">
        <f t="shared" si="12"/>
        <v>11</v>
      </c>
      <c r="O22" s="140">
        <f t="shared" si="12"/>
        <v>11</v>
      </c>
      <c r="P22" s="140">
        <f t="shared" si="12"/>
        <v>11</v>
      </c>
      <c r="Q22" s="140">
        <f t="shared" si="12"/>
        <v>0</v>
      </c>
      <c r="R22" s="140">
        <f t="shared" si="12"/>
        <v>0</v>
      </c>
      <c r="S22" s="140">
        <f t="shared" si="12"/>
        <v>0</v>
      </c>
      <c r="T22" s="140">
        <f t="shared" si="12"/>
        <v>0</v>
      </c>
      <c r="U22" s="140">
        <f t="shared" ref="U22:AU22" si="13">SUM(U24,U46,U52,U58)</f>
        <v>0</v>
      </c>
      <c r="V22" s="140">
        <f t="shared" si="13"/>
        <v>0</v>
      </c>
      <c r="W22" s="140">
        <f t="shared" si="13"/>
        <v>0</v>
      </c>
      <c r="X22" s="140">
        <f t="shared" si="13"/>
        <v>16</v>
      </c>
      <c r="Y22" s="140">
        <f t="shared" si="13"/>
        <v>16</v>
      </c>
      <c r="Z22" s="140">
        <f t="shared" si="13"/>
        <v>16</v>
      </c>
      <c r="AA22" s="140">
        <f t="shared" si="13"/>
        <v>16</v>
      </c>
      <c r="AB22" s="140">
        <f t="shared" si="13"/>
        <v>16</v>
      </c>
      <c r="AC22" s="140">
        <f t="shared" si="13"/>
        <v>16</v>
      </c>
      <c r="AD22" s="140">
        <f t="shared" si="13"/>
        <v>16</v>
      </c>
      <c r="AE22" s="140">
        <f t="shared" si="13"/>
        <v>16</v>
      </c>
      <c r="AF22" s="140">
        <f t="shared" si="13"/>
        <v>16</v>
      </c>
      <c r="AG22" s="140">
        <f t="shared" si="13"/>
        <v>16</v>
      </c>
      <c r="AH22" s="140">
        <f t="shared" si="13"/>
        <v>16</v>
      </c>
      <c r="AI22" s="140">
        <f t="shared" si="13"/>
        <v>16</v>
      </c>
      <c r="AJ22" s="140">
        <f t="shared" si="13"/>
        <v>16</v>
      </c>
      <c r="AK22" s="140">
        <f t="shared" si="13"/>
        <v>16</v>
      </c>
      <c r="AL22" s="140">
        <f t="shared" si="13"/>
        <v>16</v>
      </c>
      <c r="AM22" s="140">
        <f t="shared" si="13"/>
        <v>16</v>
      </c>
      <c r="AN22" s="140">
        <f t="shared" si="13"/>
        <v>16</v>
      </c>
      <c r="AO22" s="140">
        <f t="shared" si="13"/>
        <v>16</v>
      </c>
      <c r="AP22" s="140">
        <f t="shared" si="13"/>
        <v>16</v>
      </c>
      <c r="AQ22" s="140">
        <f t="shared" si="13"/>
        <v>0</v>
      </c>
      <c r="AR22" s="140">
        <f t="shared" si="13"/>
        <v>0</v>
      </c>
      <c r="AS22" s="140">
        <f t="shared" si="13"/>
        <v>0</v>
      </c>
      <c r="AT22" s="140">
        <f t="shared" si="13"/>
        <v>0</v>
      </c>
      <c r="AU22" s="140">
        <f t="shared" si="13"/>
        <v>0</v>
      </c>
      <c r="AV22" s="138" t="s">
        <v>122</v>
      </c>
      <c r="AW22" s="144">
        <v>0</v>
      </c>
      <c r="AX22" s="144">
        <v>0</v>
      </c>
      <c r="AY22" s="144">
        <v>0</v>
      </c>
      <c r="AZ22" s="144">
        <v>0</v>
      </c>
      <c r="BA22" s="144">
        <v>0</v>
      </c>
      <c r="BB22" s="144">
        <v>0</v>
      </c>
      <c r="BC22" s="144">
        <v>0</v>
      </c>
      <c r="BD22" s="144">
        <v>0</v>
      </c>
      <c r="BE22" s="92">
        <f t="shared" si="9"/>
        <v>436</v>
      </c>
    </row>
    <row r="23" spans="1:57" s="10" customFormat="1" x14ac:dyDescent="0.2">
      <c r="A23" s="215"/>
      <c r="B23" s="205" t="s">
        <v>39</v>
      </c>
      <c r="C23" s="205" t="s">
        <v>136</v>
      </c>
      <c r="D23" s="131" t="s">
        <v>17</v>
      </c>
      <c r="E23" s="92">
        <f>E25+E27+E31+E33+E37+E39+E43+E29+E41+E35</f>
        <v>14</v>
      </c>
      <c r="F23" s="92">
        <f t="shared" ref="F23:P23" si="14">F25+F27+F31+F33+F37+F39+F43+F29+F41+F35</f>
        <v>14</v>
      </c>
      <c r="G23" s="92">
        <f t="shared" si="14"/>
        <v>14</v>
      </c>
      <c r="H23" s="92">
        <f t="shared" si="14"/>
        <v>14</v>
      </c>
      <c r="I23" s="92">
        <f t="shared" si="14"/>
        <v>14</v>
      </c>
      <c r="J23" s="92">
        <f t="shared" si="14"/>
        <v>14</v>
      </c>
      <c r="K23" s="92">
        <f t="shared" si="14"/>
        <v>14</v>
      </c>
      <c r="L23" s="92">
        <f t="shared" si="14"/>
        <v>14</v>
      </c>
      <c r="M23" s="92">
        <f t="shared" si="14"/>
        <v>14</v>
      </c>
      <c r="N23" s="92">
        <f t="shared" si="14"/>
        <v>14</v>
      </c>
      <c r="O23" s="92">
        <f t="shared" si="14"/>
        <v>14</v>
      </c>
      <c r="P23" s="92">
        <f t="shared" si="14"/>
        <v>14</v>
      </c>
      <c r="Q23" s="92">
        <v>0</v>
      </c>
      <c r="R23" s="92">
        <v>0</v>
      </c>
      <c r="S23" s="92">
        <v>0</v>
      </c>
      <c r="T23" s="92">
        <v>0</v>
      </c>
      <c r="U23" s="144" t="s">
        <v>122</v>
      </c>
      <c r="V23" s="144">
        <v>0</v>
      </c>
      <c r="W23" s="144">
        <v>0</v>
      </c>
      <c r="X23" s="92">
        <f t="shared" ref="X23:AP24" si="15">X25+X27+X31+X33+X37+X39+X43+X29+X41+X35</f>
        <v>20</v>
      </c>
      <c r="Y23" s="92">
        <f t="shared" si="15"/>
        <v>20</v>
      </c>
      <c r="Z23" s="92">
        <f t="shared" si="15"/>
        <v>20</v>
      </c>
      <c r="AA23" s="92">
        <f t="shared" si="15"/>
        <v>20</v>
      </c>
      <c r="AB23" s="92">
        <f t="shared" si="15"/>
        <v>20</v>
      </c>
      <c r="AC23" s="92">
        <f t="shared" si="15"/>
        <v>20</v>
      </c>
      <c r="AD23" s="92">
        <f t="shared" si="15"/>
        <v>20</v>
      </c>
      <c r="AE23" s="92">
        <f t="shared" si="15"/>
        <v>20</v>
      </c>
      <c r="AF23" s="92">
        <f t="shared" si="15"/>
        <v>20</v>
      </c>
      <c r="AG23" s="92">
        <f t="shared" si="15"/>
        <v>20</v>
      </c>
      <c r="AH23" s="92">
        <f t="shared" si="15"/>
        <v>20</v>
      </c>
      <c r="AI23" s="92">
        <f t="shared" si="15"/>
        <v>20</v>
      </c>
      <c r="AJ23" s="92">
        <f t="shared" si="15"/>
        <v>20</v>
      </c>
      <c r="AK23" s="92">
        <f t="shared" si="15"/>
        <v>20</v>
      </c>
      <c r="AL23" s="92">
        <f t="shared" si="15"/>
        <v>20</v>
      </c>
      <c r="AM23" s="92">
        <f t="shared" si="15"/>
        <v>20</v>
      </c>
      <c r="AN23" s="92">
        <f t="shared" si="15"/>
        <v>20</v>
      </c>
      <c r="AO23" s="92">
        <f t="shared" si="15"/>
        <v>20</v>
      </c>
      <c r="AP23" s="92">
        <f t="shared" si="15"/>
        <v>20</v>
      </c>
      <c r="AQ23" s="92">
        <v>0</v>
      </c>
      <c r="AR23" s="92">
        <v>0</v>
      </c>
      <c r="AS23" s="92">
        <v>0</v>
      </c>
      <c r="AT23" s="92">
        <v>0</v>
      </c>
      <c r="AU23" s="92">
        <v>0</v>
      </c>
      <c r="AV23" s="138" t="s">
        <v>122</v>
      </c>
      <c r="AW23" s="144">
        <v>0</v>
      </c>
      <c r="AX23" s="144">
        <v>0</v>
      </c>
      <c r="AY23" s="144">
        <v>0</v>
      </c>
      <c r="AZ23" s="144">
        <v>0</v>
      </c>
      <c r="BA23" s="144">
        <v>0</v>
      </c>
      <c r="BB23" s="144">
        <v>0</v>
      </c>
      <c r="BC23" s="144">
        <v>0</v>
      </c>
      <c r="BD23" s="144">
        <v>0</v>
      </c>
      <c r="BE23" s="92">
        <f t="shared" si="9"/>
        <v>548</v>
      </c>
    </row>
    <row r="24" spans="1:57" s="10" customFormat="1" x14ac:dyDescent="0.2">
      <c r="A24" s="215"/>
      <c r="B24" s="205"/>
      <c r="C24" s="205"/>
      <c r="D24" s="131" t="s">
        <v>18</v>
      </c>
      <c r="E24" s="141">
        <f>E26+E28+E32+E34+E38+E40+E44+E30+E42+E36</f>
        <v>7</v>
      </c>
      <c r="F24" s="141">
        <f t="shared" ref="F24:P24" si="16">F26+F28+F32+F34+F38+F40+F44+F30+F42+F36</f>
        <v>7</v>
      </c>
      <c r="G24" s="141">
        <f t="shared" si="16"/>
        <v>7</v>
      </c>
      <c r="H24" s="141">
        <f t="shared" si="16"/>
        <v>7</v>
      </c>
      <c r="I24" s="141">
        <f t="shared" si="16"/>
        <v>7</v>
      </c>
      <c r="J24" s="141">
        <f t="shared" si="16"/>
        <v>7</v>
      </c>
      <c r="K24" s="141">
        <f t="shared" si="16"/>
        <v>7</v>
      </c>
      <c r="L24" s="141">
        <f t="shared" si="16"/>
        <v>7</v>
      </c>
      <c r="M24" s="141">
        <f t="shared" si="16"/>
        <v>7</v>
      </c>
      <c r="N24" s="141">
        <f t="shared" si="16"/>
        <v>7</v>
      </c>
      <c r="O24" s="141">
        <f t="shared" si="16"/>
        <v>7</v>
      </c>
      <c r="P24" s="141">
        <f t="shared" si="16"/>
        <v>7</v>
      </c>
      <c r="Q24" s="94">
        <v>0</v>
      </c>
      <c r="R24" s="94">
        <v>0</v>
      </c>
      <c r="S24" s="94">
        <v>0</v>
      </c>
      <c r="T24" s="94">
        <v>0</v>
      </c>
      <c r="U24" s="144" t="s">
        <v>122</v>
      </c>
      <c r="V24" s="144">
        <v>0</v>
      </c>
      <c r="W24" s="144">
        <v>0</v>
      </c>
      <c r="X24" s="94">
        <f t="shared" si="15"/>
        <v>10</v>
      </c>
      <c r="Y24" s="94">
        <f t="shared" si="15"/>
        <v>10</v>
      </c>
      <c r="Z24" s="94">
        <f t="shared" si="15"/>
        <v>10</v>
      </c>
      <c r="AA24" s="94">
        <f t="shared" si="15"/>
        <v>10</v>
      </c>
      <c r="AB24" s="94">
        <f t="shared" si="15"/>
        <v>10</v>
      </c>
      <c r="AC24" s="94">
        <f t="shared" si="15"/>
        <v>10</v>
      </c>
      <c r="AD24" s="94">
        <f t="shared" si="15"/>
        <v>10</v>
      </c>
      <c r="AE24" s="94">
        <f t="shared" si="15"/>
        <v>10</v>
      </c>
      <c r="AF24" s="94">
        <f t="shared" si="15"/>
        <v>10</v>
      </c>
      <c r="AG24" s="94">
        <f t="shared" si="15"/>
        <v>10</v>
      </c>
      <c r="AH24" s="94">
        <f t="shared" si="15"/>
        <v>10</v>
      </c>
      <c r="AI24" s="94">
        <f t="shared" si="15"/>
        <v>10</v>
      </c>
      <c r="AJ24" s="94">
        <f t="shared" si="15"/>
        <v>10</v>
      </c>
      <c r="AK24" s="94">
        <f t="shared" si="15"/>
        <v>10</v>
      </c>
      <c r="AL24" s="94">
        <f t="shared" si="15"/>
        <v>10</v>
      </c>
      <c r="AM24" s="94">
        <f t="shared" si="15"/>
        <v>10</v>
      </c>
      <c r="AN24" s="94">
        <f t="shared" si="15"/>
        <v>10</v>
      </c>
      <c r="AO24" s="94">
        <f t="shared" si="15"/>
        <v>10</v>
      </c>
      <c r="AP24" s="94">
        <f t="shared" si="15"/>
        <v>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138" t="s">
        <v>122</v>
      </c>
      <c r="AW24" s="144">
        <v>0</v>
      </c>
      <c r="AX24" s="144">
        <v>0</v>
      </c>
      <c r="AY24" s="144">
        <v>0</v>
      </c>
      <c r="AZ24" s="144">
        <v>0</v>
      </c>
      <c r="BA24" s="144">
        <v>0</v>
      </c>
      <c r="BB24" s="144">
        <v>0</v>
      </c>
      <c r="BC24" s="144">
        <v>0</v>
      </c>
      <c r="BD24" s="144">
        <v>0</v>
      </c>
      <c r="BE24" s="92">
        <f t="shared" si="9"/>
        <v>274</v>
      </c>
    </row>
    <row r="25" spans="1:57" x14ac:dyDescent="0.2">
      <c r="A25" s="215"/>
      <c r="B25" s="208" t="s">
        <v>40</v>
      </c>
      <c r="C25" s="208" t="s">
        <v>85</v>
      </c>
      <c r="D25" s="2" t="s">
        <v>17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56" t="s">
        <v>123</v>
      </c>
      <c r="R25" s="56" t="s">
        <v>123</v>
      </c>
      <c r="S25" s="56" t="s">
        <v>123</v>
      </c>
      <c r="T25" s="56" t="s">
        <v>123</v>
      </c>
      <c r="U25" s="80" t="s">
        <v>122</v>
      </c>
      <c r="V25" s="12">
        <v>0</v>
      </c>
      <c r="W25" s="12">
        <v>0</v>
      </c>
      <c r="X25" s="12">
        <v>4</v>
      </c>
      <c r="Y25" s="12">
        <v>4</v>
      </c>
      <c r="Z25" s="12">
        <v>4</v>
      </c>
      <c r="AA25" s="12">
        <v>4</v>
      </c>
      <c r="AB25" s="12">
        <v>4</v>
      </c>
      <c r="AC25" s="12">
        <v>4</v>
      </c>
      <c r="AD25" s="12">
        <v>4</v>
      </c>
      <c r="AE25" s="12">
        <v>4</v>
      </c>
      <c r="AF25" s="12">
        <v>4</v>
      </c>
      <c r="AG25" s="12">
        <v>4</v>
      </c>
      <c r="AH25" s="12">
        <v>4</v>
      </c>
      <c r="AI25" s="12">
        <v>4</v>
      </c>
      <c r="AJ25" s="12">
        <v>4</v>
      </c>
      <c r="AK25" s="12">
        <v>4</v>
      </c>
      <c r="AL25" s="12">
        <v>4</v>
      </c>
      <c r="AM25" s="12">
        <v>4</v>
      </c>
      <c r="AN25" s="12">
        <v>4</v>
      </c>
      <c r="AO25" s="12">
        <v>4</v>
      </c>
      <c r="AP25" s="12">
        <v>4</v>
      </c>
      <c r="AQ25" s="56" t="s">
        <v>123</v>
      </c>
      <c r="AR25" s="56" t="s">
        <v>123</v>
      </c>
      <c r="AS25" s="56" t="s">
        <v>123</v>
      </c>
      <c r="AT25" s="56" t="s">
        <v>123</v>
      </c>
      <c r="AU25" s="56" t="s">
        <v>123</v>
      </c>
      <c r="AV25" s="80" t="s">
        <v>122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47">
        <f t="shared" si="9"/>
        <v>76</v>
      </c>
    </row>
    <row r="26" spans="1:57" x14ac:dyDescent="0.2">
      <c r="A26" s="215"/>
      <c r="B26" s="208"/>
      <c r="C26" s="208"/>
      <c r="D26" s="2" t="s">
        <v>18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56" t="s">
        <v>123</v>
      </c>
      <c r="R26" s="56" t="s">
        <v>123</v>
      </c>
      <c r="S26" s="56" t="s">
        <v>123</v>
      </c>
      <c r="T26" s="56" t="s">
        <v>123</v>
      </c>
      <c r="U26" s="80" t="s">
        <v>122</v>
      </c>
      <c r="V26" s="12">
        <v>0</v>
      </c>
      <c r="W26" s="12">
        <v>0</v>
      </c>
      <c r="X26" s="12">
        <v>2</v>
      </c>
      <c r="Y26" s="12">
        <v>2</v>
      </c>
      <c r="Z26" s="12">
        <v>2</v>
      </c>
      <c r="AA26" s="12">
        <v>2</v>
      </c>
      <c r="AB26" s="12">
        <v>2</v>
      </c>
      <c r="AC26" s="12">
        <v>2</v>
      </c>
      <c r="AD26" s="12">
        <v>2</v>
      </c>
      <c r="AE26" s="12">
        <v>2</v>
      </c>
      <c r="AF26" s="12">
        <v>2</v>
      </c>
      <c r="AG26" s="12">
        <v>2</v>
      </c>
      <c r="AH26" s="12">
        <v>2</v>
      </c>
      <c r="AI26" s="12">
        <v>2</v>
      </c>
      <c r="AJ26" s="12">
        <v>2</v>
      </c>
      <c r="AK26" s="12">
        <v>2</v>
      </c>
      <c r="AL26" s="12">
        <v>2</v>
      </c>
      <c r="AM26" s="12">
        <v>2</v>
      </c>
      <c r="AN26" s="12">
        <v>2</v>
      </c>
      <c r="AO26" s="12">
        <v>2</v>
      </c>
      <c r="AP26" s="12">
        <v>2</v>
      </c>
      <c r="AQ26" s="56" t="s">
        <v>123</v>
      </c>
      <c r="AR26" s="56" t="s">
        <v>123</v>
      </c>
      <c r="AS26" s="56" t="s">
        <v>123</v>
      </c>
      <c r="AT26" s="56" t="s">
        <v>123</v>
      </c>
      <c r="AU26" s="56" t="s">
        <v>123</v>
      </c>
      <c r="AV26" s="80" t="s">
        <v>122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47">
        <f t="shared" si="9"/>
        <v>38</v>
      </c>
    </row>
    <row r="27" spans="1:57" x14ac:dyDescent="0.2">
      <c r="A27" s="215"/>
      <c r="B27" s="157" t="s">
        <v>41</v>
      </c>
      <c r="C27" s="157" t="s">
        <v>86</v>
      </c>
      <c r="D27" s="2" t="s">
        <v>17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6" t="s">
        <v>123</v>
      </c>
      <c r="R27" s="56" t="s">
        <v>123</v>
      </c>
      <c r="S27" s="56" t="s">
        <v>123</v>
      </c>
      <c r="T27" s="56" t="s">
        <v>123</v>
      </c>
      <c r="U27" s="80" t="s">
        <v>122</v>
      </c>
      <c r="V27" s="12">
        <v>0</v>
      </c>
      <c r="W27" s="12">
        <v>0</v>
      </c>
      <c r="X27" s="12">
        <v>3</v>
      </c>
      <c r="Y27" s="12">
        <v>3</v>
      </c>
      <c r="Z27" s="12">
        <v>3</v>
      </c>
      <c r="AA27" s="12">
        <v>3</v>
      </c>
      <c r="AB27" s="12">
        <v>3</v>
      </c>
      <c r="AC27" s="12">
        <v>3</v>
      </c>
      <c r="AD27" s="12">
        <v>3</v>
      </c>
      <c r="AE27" s="12">
        <v>3</v>
      </c>
      <c r="AF27" s="12">
        <v>3</v>
      </c>
      <c r="AG27" s="12">
        <v>3</v>
      </c>
      <c r="AH27" s="12">
        <v>3</v>
      </c>
      <c r="AI27" s="12">
        <v>3</v>
      </c>
      <c r="AJ27" s="12">
        <v>3</v>
      </c>
      <c r="AK27" s="12">
        <v>3</v>
      </c>
      <c r="AL27" s="12">
        <v>3</v>
      </c>
      <c r="AM27" s="12">
        <v>3</v>
      </c>
      <c r="AN27" s="12">
        <v>3</v>
      </c>
      <c r="AO27" s="12">
        <v>3</v>
      </c>
      <c r="AP27" s="12">
        <v>3</v>
      </c>
      <c r="AQ27" s="56" t="s">
        <v>123</v>
      </c>
      <c r="AR27" s="56" t="s">
        <v>123</v>
      </c>
      <c r="AS27" s="56" t="s">
        <v>123</v>
      </c>
      <c r="AT27" s="56" t="s">
        <v>123</v>
      </c>
      <c r="AU27" s="56" t="s">
        <v>123</v>
      </c>
      <c r="AV27" s="80" t="s">
        <v>122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47">
        <f t="shared" si="9"/>
        <v>57</v>
      </c>
    </row>
    <row r="28" spans="1:57" x14ac:dyDescent="0.2">
      <c r="A28" s="215"/>
      <c r="B28" s="157"/>
      <c r="C28" s="157"/>
      <c r="D28" s="2" t="s">
        <v>18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6" t="s">
        <v>123</v>
      </c>
      <c r="R28" s="56" t="s">
        <v>123</v>
      </c>
      <c r="S28" s="56" t="s">
        <v>123</v>
      </c>
      <c r="T28" s="56" t="s">
        <v>123</v>
      </c>
      <c r="U28" s="80" t="s">
        <v>122</v>
      </c>
      <c r="V28" s="12">
        <v>0</v>
      </c>
      <c r="W28" s="12">
        <v>0</v>
      </c>
      <c r="X28" s="12">
        <v>1.5</v>
      </c>
      <c r="Y28" s="12">
        <v>1.5</v>
      </c>
      <c r="Z28" s="12">
        <v>1.5</v>
      </c>
      <c r="AA28" s="12">
        <v>1.5</v>
      </c>
      <c r="AB28" s="12">
        <v>1.5</v>
      </c>
      <c r="AC28" s="12">
        <v>1.5</v>
      </c>
      <c r="AD28" s="12">
        <v>1.5</v>
      </c>
      <c r="AE28" s="12">
        <v>1.5</v>
      </c>
      <c r="AF28" s="12">
        <v>1.5</v>
      </c>
      <c r="AG28" s="12">
        <v>1.5</v>
      </c>
      <c r="AH28" s="12">
        <v>1.5</v>
      </c>
      <c r="AI28" s="12">
        <v>1.5</v>
      </c>
      <c r="AJ28" s="12">
        <v>1.5</v>
      </c>
      <c r="AK28" s="12">
        <v>1.5</v>
      </c>
      <c r="AL28" s="12">
        <v>1.5</v>
      </c>
      <c r="AM28" s="12">
        <v>1.5</v>
      </c>
      <c r="AN28" s="12">
        <v>1.5</v>
      </c>
      <c r="AO28" s="12">
        <v>1.5</v>
      </c>
      <c r="AP28" s="12">
        <v>1.5</v>
      </c>
      <c r="AQ28" s="56" t="s">
        <v>123</v>
      </c>
      <c r="AR28" s="56" t="s">
        <v>123</v>
      </c>
      <c r="AS28" s="56" t="s">
        <v>123</v>
      </c>
      <c r="AT28" s="56" t="s">
        <v>123</v>
      </c>
      <c r="AU28" s="56" t="s">
        <v>123</v>
      </c>
      <c r="AV28" s="80" t="s">
        <v>122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47">
        <f t="shared" si="9"/>
        <v>28.5</v>
      </c>
    </row>
    <row r="29" spans="1:57" x14ac:dyDescent="0.2">
      <c r="A29" s="215"/>
      <c r="B29" s="157" t="s">
        <v>43</v>
      </c>
      <c r="C29" s="157" t="s">
        <v>88</v>
      </c>
      <c r="D29" s="2" t="s">
        <v>17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56" t="s">
        <v>123</v>
      </c>
      <c r="R29" s="56" t="s">
        <v>123</v>
      </c>
      <c r="S29" s="56" t="s">
        <v>123</v>
      </c>
      <c r="T29" s="56" t="s">
        <v>123</v>
      </c>
      <c r="U29" s="80" t="s">
        <v>122</v>
      </c>
      <c r="V29" s="12">
        <v>0</v>
      </c>
      <c r="W29" s="12">
        <v>0</v>
      </c>
      <c r="X29" s="12">
        <v>3</v>
      </c>
      <c r="Y29" s="12">
        <v>3</v>
      </c>
      <c r="Z29" s="12">
        <v>3</v>
      </c>
      <c r="AA29" s="12">
        <v>3</v>
      </c>
      <c r="AB29" s="12">
        <v>3</v>
      </c>
      <c r="AC29" s="12">
        <v>3</v>
      </c>
      <c r="AD29" s="12">
        <v>3</v>
      </c>
      <c r="AE29" s="12">
        <v>3</v>
      </c>
      <c r="AF29" s="12">
        <v>3</v>
      </c>
      <c r="AG29" s="12">
        <v>3</v>
      </c>
      <c r="AH29" s="12">
        <v>3</v>
      </c>
      <c r="AI29" s="12">
        <v>3</v>
      </c>
      <c r="AJ29" s="12">
        <v>3</v>
      </c>
      <c r="AK29" s="12">
        <v>3</v>
      </c>
      <c r="AL29" s="12">
        <v>3</v>
      </c>
      <c r="AM29" s="12">
        <v>3</v>
      </c>
      <c r="AN29" s="12">
        <v>3</v>
      </c>
      <c r="AO29" s="12">
        <v>3</v>
      </c>
      <c r="AP29" s="12">
        <v>3</v>
      </c>
      <c r="AQ29" s="56" t="s">
        <v>123</v>
      </c>
      <c r="AR29" s="56" t="s">
        <v>123</v>
      </c>
      <c r="AS29" s="56" t="s">
        <v>123</v>
      </c>
      <c r="AT29" s="56" t="s">
        <v>123</v>
      </c>
      <c r="AU29" s="56" t="s">
        <v>123</v>
      </c>
      <c r="AV29" s="80" t="s">
        <v>122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47">
        <f t="shared" si="9"/>
        <v>57</v>
      </c>
    </row>
    <row r="30" spans="1:57" x14ac:dyDescent="0.2">
      <c r="A30" s="215"/>
      <c r="B30" s="157"/>
      <c r="C30" s="157"/>
      <c r="D30" s="2" t="s">
        <v>18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56" t="s">
        <v>123</v>
      </c>
      <c r="R30" s="56" t="s">
        <v>123</v>
      </c>
      <c r="S30" s="56" t="s">
        <v>123</v>
      </c>
      <c r="T30" s="56" t="s">
        <v>123</v>
      </c>
      <c r="U30" s="80" t="s">
        <v>122</v>
      </c>
      <c r="V30" s="12">
        <v>0</v>
      </c>
      <c r="W30" s="12">
        <v>0</v>
      </c>
      <c r="X30" s="12">
        <v>1.5</v>
      </c>
      <c r="Y30" s="12">
        <v>1.5</v>
      </c>
      <c r="Z30" s="12">
        <v>1.5</v>
      </c>
      <c r="AA30" s="12">
        <v>1.5</v>
      </c>
      <c r="AB30" s="12">
        <v>1.5</v>
      </c>
      <c r="AC30" s="12">
        <v>1.5</v>
      </c>
      <c r="AD30" s="12">
        <v>1.5</v>
      </c>
      <c r="AE30" s="12">
        <v>1.5</v>
      </c>
      <c r="AF30" s="12">
        <v>1.5</v>
      </c>
      <c r="AG30" s="12">
        <v>1.5</v>
      </c>
      <c r="AH30" s="12">
        <v>1.5</v>
      </c>
      <c r="AI30" s="12">
        <v>1.5</v>
      </c>
      <c r="AJ30" s="12">
        <v>1.5</v>
      </c>
      <c r="AK30" s="12">
        <v>1.5</v>
      </c>
      <c r="AL30" s="12">
        <v>1.5</v>
      </c>
      <c r="AM30" s="12">
        <v>1.5</v>
      </c>
      <c r="AN30" s="12">
        <v>1.5</v>
      </c>
      <c r="AO30" s="12">
        <v>1.5</v>
      </c>
      <c r="AP30" s="12">
        <v>1.5</v>
      </c>
      <c r="AQ30" s="56" t="s">
        <v>123</v>
      </c>
      <c r="AR30" s="56" t="s">
        <v>123</v>
      </c>
      <c r="AS30" s="56" t="s">
        <v>123</v>
      </c>
      <c r="AT30" s="56" t="s">
        <v>123</v>
      </c>
      <c r="AU30" s="56" t="s">
        <v>123</v>
      </c>
      <c r="AV30" s="80" t="s">
        <v>122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47">
        <f t="shared" si="9"/>
        <v>28.5</v>
      </c>
    </row>
    <row r="31" spans="1:57" x14ac:dyDescent="0.2">
      <c r="A31" s="215"/>
      <c r="B31" s="208" t="s">
        <v>89</v>
      </c>
      <c r="C31" s="208" t="s">
        <v>93</v>
      </c>
      <c r="D31" s="2" t="s">
        <v>17</v>
      </c>
      <c r="E31" s="12">
        <v>2</v>
      </c>
      <c r="F31" s="12">
        <v>2</v>
      </c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>
        <v>2</v>
      </c>
      <c r="M31" s="12">
        <v>2</v>
      </c>
      <c r="N31" s="12">
        <v>2</v>
      </c>
      <c r="O31" s="12">
        <v>2</v>
      </c>
      <c r="P31" s="12">
        <v>2</v>
      </c>
      <c r="Q31" s="56" t="s">
        <v>123</v>
      </c>
      <c r="R31" s="56" t="s">
        <v>123</v>
      </c>
      <c r="S31" s="56" t="s">
        <v>123</v>
      </c>
      <c r="T31" s="56" t="s">
        <v>123</v>
      </c>
      <c r="U31" s="80" t="s">
        <v>122</v>
      </c>
      <c r="V31" s="12">
        <v>0</v>
      </c>
      <c r="W31" s="12">
        <v>0</v>
      </c>
      <c r="X31" s="12">
        <v>2</v>
      </c>
      <c r="Y31" s="12">
        <v>2</v>
      </c>
      <c r="Z31" s="12">
        <v>2</v>
      </c>
      <c r="AA31" s="12">
        <v>2</v>
      </c>
      <c r="AB31" s="12">
        <v>2</v>
      </c>
      <c r="AC31" s="12">
        <v>2</v>
      </c>
      <c r="AD31" s="12">
        <v>2</v>
      </c>
      <c r="AE31" s="12">
        <v>2</v>
      </c>
      <c r="AF31" s="12">
        <v>2</v>
      </c>
      <c r="AG31" s="12">
        <v>2</v>
      </c>
      <c r="AH31" s="12">
        <v>2</v>
      </c>
      <c r="AI31" s="12">
        <v>2</v>
      </c>
      <c r="AJ31" s="12">
        <v>2</v>
      </c>
      <c r="AK31" s="12">
        <v>2</v>
      </c>
      <c r="AL31" s="12">
        <v>2</v>
      </c>
      <c r="AM31" s="12">
        <v>2</v>
      </c>
      <c r="AN31" s="12">
        <v>2</v>
      </c>
      <c r="AO31" s="12">
        <v>2</v>
      </c>
      <c r="AP31" s="12">
        <v>2</v>
      </c>
      <c r="AQ31" s="56" t="s">
        <v>123</v>
      </c>
      <c r="AR31" s="56" t="s">
        <v>123</v>
      </c>
      <c r="AS31" s="56" t="s">
        <v>123</v>
      </c>
      <c r="AT31" s="56" t="s">
        <v>123</v>
      </c>
      <c r="AU31" s="56" t="s">
        <v>123</v>
      </c>
      <c r="AV31" s="80" t="s">
        <v>122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47">
        <f t="shared" si="9"/>
        <v>62</v>
      </c>
    </row>
    <row r="32" spans="1:57" x14ac:dyDescent="0.2">
      <c r="A32" s="215"/>
      <c r="B32" s="208"/>
      <c r="C32" s="208"/>
      <c r="D32" s="2" t="s">
        <v>18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56" t="s">
        <v>123</v>
      </c>
      <c r="R32" s="56" t="s">
        <v>123</v>
      </c>
      <c r="S32" s="56" t="s">
        <v>123</v>
      </c>
      <c r="T32" s="56" t="s">
        <v>123</v>
      </c>
      <c r="U32" s="80" t="s">
        <v>122</v>
      </c>
      <c r="V32" s="12">
        <v>0</v>
      </c>
      <c r="W32" s="12">
        <v>0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  <c r="AF32" s="12">
        <v>1</v>
      </c>
      <c r="AG32" s="12">
        <v>1</v>
      </c>
      <c r="AH32" s="12">
        <v>1</v>
      </c>
      <c r="AI32" s="12">
        <v>1</v>
      </c>
      <c r="AJ32" s="12">
        <v>1</v>
      </c>
      <c r="AK32" s="12">
        <v>1</v>
      </c>
      <c r="AL32" s="12">
        <v>1</v>
      </c>
      <c r="AM32" s="12">
        <v>1</v>
      </c>
      <c r="AN32" s="12">
        <v>1</v>
      </c>
      <c r="AO32" s="12">
        <v>1</v>
      </c>
      <c r="AP32" s="12">
        <v>1</v>
      </c>
      <c r="AQ32" s="56" t="s">
        <v>123</v>
      </c>
      <c r="AR32" s="56" t="s">
        <v>123</v>
      </c>
      <c r="AS32" s="56" t="s">
        <v>123</v>
      </c>
      <c r="AT32" s="56" t="s">
        <v>123</v>
      </c>
      <c r="AU32" s="56" t="s">
        <v>123</v>
      </c>
      <c r="AV32" s="80" t="s">
        <v>122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47">
        <f t="shared" si="9"/>
        <v>31</v>
      </c>
    </row>
    <row r="33" spans="1:57" x14ac:dyDescent="0.2">
      <c r="A33" s="215"/>
      <c r="B33" s="208" t="s">
        <v>90</v>
      </c>
      <c r="C33" s="157" t="s">
        <v>94</v>
      </c>
      <c r="D33" s="2" t="s">
        <v>17</v>
      </c>
      <c r="E33" s="12">
        <v>2</v>
      </c>
      <c r="F33" s="12">
        <v>2</v>
      </c>
      <c r="G33" s="12">
        <v>2</v>
      </c>
      <c r="H33" s="12">
        <v>2</v>
      </c>
      <c r="I33" s="12">
        <v>2</v>
      </c>
      <c r="J33" s="12">
        <v>2</v>
      </c>
      <c r="K33" s="12">
        <v>2</v>
      </c>
      <c r="L33" s="12">
        <v>2</v>
      </c>
      <c r="M33" s="12">
        <v>2</v>
      </c>
      <c r="N33" s="12">
        <v>2</v>
      </c>
      <c r="O33" s="12">
        <v>2</v>
      </c>
      <c r="P33" s="12">
        <v>2</v>
      </c>
      <c r="Q33" s="56" t="s">
        <v>123</v>
      </c>
      <c r="R33" s="56" t="s">
        <v>123</v>
      </c>
      <c r="S33" s="56" t="s">
        <v>123</v>
      </c>
      <c r="T33" s="56" t="s">
        <v>123</v>
      </c>
      <c r="U33" s="80" t="s">
        <v>122</v>
      </c>
      <c r="V33" s="12">
        <v>0</v>
      </c>
      <c r="W33" s="12">
        <v>0</v>
      </c>
      <c r="X33" s="12">
        <v>2</v>
      </c>
      <c r="Y33" s="12">
        <v>2</v>
      </c>
      <c r="Z33" s="12">
        <v>2</v>
      </c>
      <c r="AA33" s="12">
        <v>2</v>
      </c>
      <c r="AB33" s="12">
        <v>2</v>
      </c>
      <c r="AC33" s="12">
        <v>2</v>
      </c>
      <c r="AD33" s="12">
        <v>2</v>
      </c>
      <c r="AE33" s="12">
        <v>2</v>
      </c>
      <c r="AF33" s="12">
        <v>2</v>
      </c>
      <c r="AG33" s="12">
        <v>2</v>
      </c>
      <c r="AH33" s="12">
        <v>2</v>
      </c>
      <c r="AI33" s="12">
        <v>2</v>
      </c>
      <c r="AJ33" s="12">
        <v>2</v>
      </c>
      <c r="AK33" s="12">
        <v>2</v>
      </c>
      <c r="AL33" s="12">
        <v>2</v>
      </c>
      <c r="AM33" s="12">
        <v>2</v>
      </c>
      <c r="AN33" s="12">
        <v>2</v>
      </c>
      <c r="AO33" s="12">
        <v>2</v>
      </c>
      <c r="AP33" s="12">
        <v>2</v>
      </c>
      <c r="AQ33" s="56" t="s">
        <v>123</v>
      </c>
      <c r="AR33" s="56" t="s">
        <v>123</v>
      </c>
      <c r="AS33" s="56" t="s">
        <v>123</v>
      </c>
      <c r="AT33" s="56" t="s">
        <v>123</v>
      </c>
      <c r="AU33" s="56" t="s">
        <v>123</v>
      </c>
      <c r="AV33" s="80" t="s">
        <v>122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47">
        <f t="shared" si="9"/>
        <v>62</v>
      </c>
    </row>
    <row r="34" spans="1:57" x14ac:dyDescent="0.2">
      <c r="A34" s="215"/>
      <c r="B34" s="208"/>
      <c r="C34" s="157"/>
      <c r="D34" s="2" t="s">
        <v>18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O34" s="12">
        <v>1</v>
      </c>
      <c r="P34" s="12">
        <v>1</v>
      </c>
      <c r="Q34" s="56" t="s">
        <v>123</v>
      </c>
      <c r="R34" s="56" t="s">
        <v>123</v>
      </c>
      <c r="S34" s="56" t="s">
        <v>123</v>
      </c>
      <c r="T34" s="56" t="s">
        <v>123</v>
      </c>
      <c r="U34" s="80" t="s">
        <v>122</v>
      </c>
      <c r="V34" s="12">
        <v>0</v>
      </c>
      <c r="W34" s="12">
        <v>0</v>
      </c>
      <c r="X34" s="12">
        <v>1</v>
      </c>
      <c r="Y34" s="12">
        <v>1</v>
      </c>
      <c r="Z34" s="12">
        <v>1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  <c r="AF34" s="12">
        <v>1</v>
      </c>
      <c r="AG34" s="12">
        <v>1</v>
      </c>
      <c r="AH34" s="12">
        <v>1</v>
      </c>
      <c r="AI34" s="12">
        <v>1</v>
      </c>
      <c r="AJ34" s="12">
        <v>1</v>
      </c>
      <c r="AK34" s="12">
        <v>1</v>
      </c>
      <c r="AL34" s="12">
        <v>1</v>
      </c>
      <c r="AM34" s="12">
        <v>1</v>
      </c>
      <c r="AN34" s="12">
        <v>1</v>
      </c>
      <c r="AO34" s="12">
        <v>1</v>
      </c>
      <c r="AP34" s="12">
        <v>1</v>
      </c>
      <c r="AQ34" s="56" t="s">
        <v>123</v>
      </c>
      <c r="AR34" s="56" t="s">
        <v>123</v>
      </c>
      <c r="AS34" s="56" t="s">
        <v>123</v>
      </c>
      <c r="AT34" s="56" t="s">
        <v>123</v>
      </c>
      <c r="AU34" s="56" t="s">
        <v>123</v>
      </c>
      <c r="AV34" s="80" t="s">
        <v>122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47">
        <f t="shared" si="9"/>
        <v>31</v>
      </c>
    </row>
    <row r="35" spans="1:57" x14ac:dyDescent="0.2">
      <c r="A35" s="215"/>
      <c r="B35" s="208" t="s">
        <v>179</v>
      </c>
      <c r="C35" s="158" t="s">
        <v>97</v>
      </c>
      <c r="D35" s="2" t="s">
        <v>17</v>
      </c>
      <c r="E35" s="12">
        <v>2</v>
      </c>
      <c r="F35" s="12">
        <v>2</v>
      </c>
      <c r="G35" s="12">
        <v>2</v>
      </c>
      <c r="H35" s="12">
        <v>2</v>
      </c>
      <c r="I35" s="12">
        <v>2</v>
      </c>
      <c r="J35" s="12">
        <v>2</v>
      </c>
      <c r="K35" s="12">
        <v>2</v>
      </c>
      <c r="L35" s="12">
        <v>2</v>
      </c>
      <c r="M35" s="12">
        <v>2</v>
      </c>
      <c r="N35" s="12">
        <v>2</v>
      </c>
      <c r="O35" s="12">
        <v>2</v>
      </c>
      <c r="P35" s="12">
        <v>2</v>
      </c>
      <c r="Q35" s="56" t="s">
        <v>123</v>
      </c>
      <c r="R35" s="56" t="s">
        <v>123</v>
      </c>
      <c r="S35" s="56" t="s">
        <v>123</v>
      </c>
      <c r="T35" s="56" t="s">
        <v>123</v>
      </c>
      <c r="U35" s="80" t="s">
        <v>122</v>
      </c>
      <c r="V35" s="12">
        <v>0</v>
      </c>
      <c r="W35" s="12"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56" t="s">
        <v>123</v>
      </c>
      <c r="AR35" s="56" t="s">
        <v>123</v>
      </c>
      <c r="AS35" s="56" t="s">
        <v>123</v>
      </c>
      <c r="AT35" s="56" t="s">
        <v>123</v>
      </c>
      <c r="AU35" s="56" t="s">
        <v>123</v>
      </c>
      <c r="AV35" s="80" t="s">
        <v>122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47">
        <f t="shared" si="9"/>
        <v>24</v>
      </c>
    </row>
    <row r="36" spans="1:57" x14ac:dyDescent="0.2">
      <c r="A36" s="215"/>
      <c r="B36" s="208"/>
      <c r="C36" s="159"/>
      <c r="D36" s="2" t="s">
        <v>18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56" t="s">
        <v>123</v>
      </c>
      <c r="R36" s="56" t="s">
        <v>123</v>
      </c>
      <c r="S36" s="56" t="s">
        <v>123</v>
      </c>
      <c r="T36" s="56" t="s">
        <v>123</v>
      </c>
      <c r="U36" s="80" t="s">
        <v>122</v>
      </c>
      <c r="V36" s="12">
        <v>0</v>
      </c>
      <c r="W36" s="12">
        <v>0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56" t="s">
        <v>123</v>
      </c>
      <c r="AR36" s="56" t="s">
        <v>123</v>
      </c>
      <c r="AS36" s="56" t="s">
        <v>123</v>
      </c>
      <c r="AT36" s="56" t="s">
        <v>123</v>
      </c>
      <c r="AU36" s="56" t="s">
        <v>123</v>
      </c>
      <c r="AV36" s="80" t="s">
        <v>122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47">
        <f t="shared" si="9"/>
        <v>12</v>
      </c>
    </row>
    <row r="37" spans="1:57" x14ac:dyDescent="0.2">
      <c r="A37" s="215"/>
      <c r="B37" s="208" t="s">
        <v>91</v>
      </c>
      <c r="C37" s="157" t="s">
        <v>95</v>
      </c>
      <c r="D37" s="2" t="s">
        <v>17</v>
      </c>
      <c r="E37" s="12">
        <v>2</v>
      </c>
      <c r="F37" s="12">
        <v>2</v>
      </c>
      <c r="G37" s="12">
        <v>2</v>
      </c>
      <c r="H37" s="12">
        <v>2</v>
      </c>
      <c r="I37" s="12">
        <v>2</v>
      </c>
      <c r="J37" s="12">
        <v>2</v>
      </c>
      <c r="K37" s="12">
        <v>2</v>
      </c>
      <c r="L37" s="12">
        <v>2</v>
      </c>
      <c r="M37" s="12">
        <v>2</v>
      </c>
      <c r="N37" s="12">
        <v>2</v>
      </c>
      <c r="O37" s="12">
        <v>2</v>
      </c>
      <c r="P37" s="12">
        <v>2</v>
      </c>
      <c r="Q37" s="56" t="s">
        <v>123</v>
      </c>
      <c r="R37" s="56" t="s">
        <v>123</v>
      </c>
      <c r="S37" s="56" t="s">
        <v>123</v>
      </c>
      <c r="T37" s="56" t="s">
        <v>123</v>
      </c>
      <c r="U37" s="80" t="s">
        <v>122</v>
      </c>
      <c r="V37" s="12">
        <v>0</v>
      </c>
      <c r="W37" s="12">
        <v>0</v>
      </c>
      <c r="X37" s="12">
        <v>2</v>
      </c>
      <c r="Y37" s="12">
        <v>2</v>
      </c>
      <c r="Z37" s="12">
        <v>2</v>
      </c>
      <c r="AA37" s="12">
        <v>2</v>
      </c>
      <c r="AB37" s="12">
        <v>2</v>
      </c>
      <c r="AC37" s="12">
        <v>2</v>
      </c>
      <c r="AD37" s="12">
        <v>2</v>
      </c>
      <c r="AE37" s="12">
        <v>2</v>
      </c>
      <c r="AF37" s="12">
        <v>2</v>
      </c>
      <c r="AG37" s="12">
        <v>2</v>
      </c>
      <c r="AH37" s="12">
        <v>2</v>
      </c>
      <c r="AI37" s="12">
        <v>2</v>
      </c>
      <c r="AJ37" s="12">
        <v>2</v>
      </c>
      <c r="AK37" s="12">
        <v>2</v>
      </c>
      <c r="AL37" s="12">
        <v>2</v>
      </c>
      <c r="AM37" s="12">
        <v>2</v>
      </c>
      <c r="AN37" s="12">
        <v>2</v>
      </c>
      <c r="AO37" s="12">
        <v>2</v>
      </c>
      <c r="AP37" s="12">
        <v>2</v>
      </c>
      <c r="AQ37" s="56" t="s">
        <v>123</v>
      </c>
      <c r="AR37" s="56" t="s">
        <v>123</v>
      </c>
      <c r="AS37" s="56" t="s">
        <v>123</v>
      </c>
      <c r="AT37" s="56" t="s">
        <v>123</v>
      </c>
      <c r="AU37" s="56" t="s">
        <v>123</v>
      </c>
      <c r="AV37" s="80" t="s">
        <v>122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47">
        <f t="shared" si="9"/>
        <v>62</v>
      </c>
    </row>
    <row r="38" spans="1:57" x14ac:dyDescent="0.2">
      <c r="A38" s="215"/>
      <c r="B38" s="208"/>
      <c r="C38" s="157"/>
      <c r="D38" s="2" t="s">
        <v>18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56" t="s">
        <v>123</v>
      </c>
      <c r="R38" s="56" t="s">
        <v>123</v>
      </c>
      <c r="S38" s="56" t="s">
        <v>123</v>
      </c>
      <c r="T38" s="56" t="s">
        <v>123</v>
      </c>
      <c r="U38" s="80" t="s">
        <v>122</v>
      </c>
      <c r="V38" s="12">
        <v>0</v>
      </c>
      <c r="W38" s="12">
        <v>0</v>
      </c>
      <c r="X38" s="12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  <c r="AF38" s="12">
        <v>1</v>
      </c>
      <c r="AG38" s="12">
        <v>1</v>
      </c>
      <c r="AH38" s="12">
        <v>1</v>
      </c>
      <c r="AI38" s="12">
        <v>1</v>
      </c>
      <c r="AJ38" s="12">
        <v>1</v>
      </c>
      <c r="AK38" s="12">
        <v>1</v>
      </c>
      <c r="AL38" s="12">
        <v>1</v>
      </c>
      <c r="AM38" s="12">
        <v>1</v>
      </c>
      <c r="AN38" s="12">
        <v>1</v>
      </c>
      <c r="AO38" s="12">
        <v>1</v>
      </c>
      <c r="AP38" s="12">
        <v>1</v>
      </c>
      <c r="AQ38" s="56" t="s">
        <v>123</v>
      </c>
      <c r="AR38" s="56" t="s">
        <v>123</v>
      </c>
      <c r="AS38" s="56" t="s">
        <v>123</v>
      </c>
      <c r="AT38" s="56" t="s">
        <v>123</v>
      </c>
      <c r="AU38" s="56" t="s">
        <v>123</v>
      </c>
      <c r="AV38" s="80" t="s">
        <v>122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47">
        <f t="shared" si="9"/>
        <v>31</v>
      </c>
    </row>
    <row r="39" spans="1:57" x14ac:dyDescent="0.2">
      <c r="A39" s="215"/>
      <c r="B39" s="208" t="s">
        <v>116</v>
      </c>
      <c r="C39" s="157" t="s">
        <v>117</v>
      </c>
      <c r="D39" s="2" t="s">
        <v>17</v>
      </c>
      <c r="E39" s="12">
        <v>4</v>
      </c>
      <c r="F39" s="12">
        <v>4</v>
      </c>
      <c r="G39" s="12">
        <v>4</v>
      </c>
      <c r="H39" s="12">
        <v>4</v>
      </c>
      <c r="I39" s="12">
        <v>4</v>
      </c>
      <c r="J39" s="12">
        <v>4</v>
      </c>
      <c r="K39" s="12">
        <v>4</v>
      </c>
      <c r="L39" s="12">
        <v>4</v>
      </c>
      <c r="M39" s="12">
        <v>4</v>
      </c>
      <c r="N39" s="12">
        <v>4</v>
      </c>
      <c r="O39" s="12">
        <v>4</v>
      </c>
      <c r="P39" s="12">
        <v>4</v>
      </c>
      <c r="Q39" s="56" t="s">
        <v>123</v>
      </c>
      <c r="R39" s="56" t="s">
        <v>123</v>
      </c>
      <c r="S39" s="56" t="s">
        <v>123</v>
      </c>
      <c r="T39" s="56" t="s">
        <v>123</v>
      </c>
      <c r="U39" s="80" t="s">
        <v>122</v>
      </c>
      <c r="V39" s="12">
        <v>0</v>
      </c>
      <c r="W39" s="12">
        <v>0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56" t="s">
        <v>123</v>
      </c>
      <c r="AR39" s="56" t="s">
        <v>123</v>
      </c>
      <c r="AS39" s="56" t="s">
        <v>123</v>
      </c>
      <c r="AT39" s="56" t="s">
        <v>123</v>
      </c>
      <c r="AU39" s="56" t="s">
        <v>123</v>
      </c>
      <c r="AV39" s="80" t="s">
        <v>122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47">
        <f t="shared" si="9"/>
        <v>48</v>
      </c>
    </row>
    <row r="40" spans="1:57" x14ac:dyDescent="0.2">
      <c r="A40" s="215"/>
      <c r="B40" s="208"/>
      <c r="C40" s="157"/>
      <c r="D40" s="2" t="s">
        <v>18</v>
      </c>
      <c r="E40" s="12">
        <v>2</v>
      </c>
      <c r="F40" s="12">
        <v>2</v>
      </c>
      <c r="G40" s="12">
        <v>2</v>
      </c>
      <c r="H40" s="12">
        <v>2</v>
      </c>
      <c r="I40" s="12">
        <v>2</v>
      </c>
      <c r="J40" s="12">
        <v>2</v>
      </c>
      <c r="K40" s="12">
        <v>2</v>
      </c>
      <c r="L40" s="12">
        <v>2</v>
      </c>
      <c r="M40" s="12">
        <v>2</v>
      </c>
      <c r="N40" s="12">
        <v>2</v>
      </c>
      <c r="O40" s="12">
        <v>2</v>
      </c>
      <c r="P40" s="12">
        <v>2</v>
      </c>
      <c r="Q40" s="56" t="s">
        <v>123</v>
      </c>
      <c r="R40" s="56" t="s">
        <v>123</v>
      </c>
      <c r="S40" s="56" t="s">
        <v>123</v>
      </c>
      <c r="T40" s="56" t="s">
        <v>123</v>
      </c>
      <c r="U40" s="80" t="s">
        <v>122</v>
      </c>
      <c r="V40" s="12">
        <v>0</v>
      </c>
      <c r="W40" s="12">
        <v>0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56" t="s">
        <v>123</v>
      </c>
      <c r="AR40" s="56" t="s">
        <v>123</v>
      </c>
      <c r="AS40" s="56" t="s">
        <v>123</v>
      </c>
      <c r="AT40" s="56" t="s">
        <v>123</v>
      </c>
      <c r="AU40" s="56" t="s">
        <v>123</v>
      </c>
      <c r="AV40" s="80" t="s">
        <v>122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47">
        <f t="shared" si="9"/>
        <v>24</v>
      </c>
    </row>
    <row r="41" spans="1:57" x14ac:dyDescent="0.2">
      <c r="A41" s="215"/>
      <c r="B41" s="208" t="s">
        <v>44</v>
      </c>
      <c r="C41" s="157" t="s">
        <v>51</v>
      </c>
      <c r="D41" s="2" t="s">
        <v>17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6" t="s">
        <v>123</v>
      </c>
      <c r="R41" s="56" t="s">
        <v>123</v>
      </c>
      <c r="S41" s="56" t="s">
        <v>123</v>
      </c>
      <c r="T41" s="56" t="s">
        <v>123</v>
      </c>
      <c r="U41" s="80" t="s">
        <v>122</v>
      </c>
      <c r="V41" s="12">
        <v>0</v>
      </c>
      <c r="W41" s="12">
        <v>0</v>
      </c>
      <c r="X41" s="12">
        <v>2</v>
      </c>
      <c r="Y41" s="12">
        <v>2</v>
      </c>
      <c r="Z41" s="12">
        <v>2</v>
      </c>
      <c r="AA41" s="12">
        <v>2</v>
      </c>
      <c r="AB41" s="12">
        <v>2</v>
      </c>
      <c r="AC41" s="12">
        <v>2</v>
      </c>
      <c r="AD41" s="12">
        <v>2</v>
      </c>
      <c r="AE41" s="12">
        <v>2</v>
      </c>
      <c r="AF41" s="12">
        <v>2</v>
      </c>
      <c r="AG41" s="12">
        <v>2</v>
      </c>
      <c r="AH41" s="12">
        <v>2</v>
      </c>
      <c r="AI41" s="12">
        <v>2</v>
      </c>
      <c r="AJ41" s="12">
        <v>2</v>
      </c>
      <c r="AK41" s="12">
        <v>2</v>
      </c>
      <c r="AL41" s="12">
        <v>2</v>
      </c>
      <c r="AM41" s="12">
        <v>2</v>
      </c>
      <c r="AN41" s="12">
        <v>2</v>
      </c>
      <c r="AO41" s="12">
        <v>2</v>
      </c>
      <c r="AP41" s="12">
        <v>2</v>
      </c>
      <c r="AQ41" s="56" t="s">
        <v>123</v>
      </c>
      <c r="AR41" s="56" t="s">
        <v>123</v>
      </c>
      <c r="AS41" s="56" t="s">
        <v>123</v>
      </c>
      <c r="AT41" s="56" t="s">
        <v>123</v>
      </c>
      <c r="AU41" s="56" t="s">
        <v>123</v>
      </c>
      <c r="AV41" s="80" t="s">
        <v>122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47">
        <f t="shared" si="9"/>
        <v>38</v>
      </c>
    </row>
    <row r="42" spans="1:57" x14ac:dyDescent="0.2">
      <c r="A42" s="215"/>
      <c r="B42" s="208"/>
      <c r="C42" s="157"/>
      <c r="D42" s="2" t="s">
        <v>18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56" t="s">
        <v>123</v>
      </c>
      <c r="R42" s="56" t="s">
        <v>123</v>
      </c>
      <c r="S42" s="56" t="s">
        <v>123</v>
      </c>
      <c r="T42" s="56" t="s">
        <v>123</v>
      </c>
      <c r="U42" s="80" t="s">
        <v>122</v>
      </c>
      <c r="V42" s="12">
        <v>0</v>
      </c>
      <c r="W42" s="12">
        <v>0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  <c r="AF42" s="12">
        <v>1</v>
      </c>
      <c r="AG42" s="12">
        <v>1</v>
      </c>
      <c r="AH42" s="12">
        <v>1</v>
      </c>
      <c r="AI42" s="12">
        <v>1</v>
      </c>
      <c r="AJ42" s="12">
        <v>1</v>
      </c>
      <c r="AK42" s="12">
        <v>1</v>
      </c>
      <c r="AL42" s="12">
        <v>1</v>
      </c>
      <c r="AM42" s="12">
        <v>1</v>
      </c>
      <c r="AN42" s="12">
        <v>1</v>
      </c>
      <c r="AO42" s="12">
        <v>1</v>
      </c>
      <c r="AP42" s="12">
        <v>1</v>
      </c>
      <c r="AQ42" s="56" t="s">
        <v>123</v>
      </c>
      <c r="AR42" s="56" t="s">
        <v>123</v>
      </c>
      <c r="AS42" s="56" t="s">
        <v>123</v>
      </c>
      <c r="AT42" s="56" t="s">
        <v>123</v>
      </c>
      <c r="AU42" s="56" t="s">
        <v>123</v>
      </c>
      <c r="AV42" s="80" t="s">
        <v>122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47">
        <f t="shared" si="9"/>
        <v>19</v>
      </c>
    </row>
    <row r="43" spans="1:57" x14ac:dyDescent="0.2">
      <c r="A43" s="215"/>
      <c r="B43" s="208" t="s">
        <v>102</v>
      </c>
      <c r="C43" s="157" t="s">
        <v>104</v>
      </c>
      <c r="D43" s="2" t="s">
        <v>17</v>
      </c>
      <c r="E43" s="12">
        <v>2</v>
      </c>
      <c r="F43" s="12">
        <v>2</v>
      </c>
      <c r="G43" s="12">
        <v>2</v>
      </c>
      <c r="H43" s="12">
        <v>2</v>
      </c>
      <c r="I43" s="12">
        <v>2</v>
      </c>
      <c r="J43" s="12">
        <v>2</v>
      </c>
      <c r="K43" s="12">
        <v>2</v>
      </c>
      <c r="L43" s="12">
        <v>2</v>
      </c>
      <c r="M43" s="12">
        <v>2</v>
      </c>
      <c r="N43" s="12">
        <v>2</v>
      </c>
      <c r="O43" s="12">
        <v>2</v>
      </c>
      <c r="P43" s="12">
        <v>2</v>
      </c>
      <c r="Q43" s="56" t="s">
        <v>123</v>
      </c>
      <c r="R43" s="56" t="s">
        <v>123</v>
      </c>
      <c r="S43" s="56" t="s">
        <v>123</v>
      </c>
      <c r="T43" s="56" t="s">
        <v>123</v>
      </c>
      <c r="U43" s="80" t="s">
        <v>122</v>
      </c>
      <c r="V43" s="12">
        <v>0</v>
      </c>
      <c r="W43" s="12">
        <v>0</v>
      </c>
      <c r="X43" s="12">
        <v>2</v>
      </c>
      <c r="Y43" s="12">
        <v>2</v>
      </c>
      <c r="Z43" s="12">
        <v>2</v>
      </c>
      <c r="AA43" s="12">
        <v>2</v>
      </c>
      <c r="AB43" s="12">
        <v>2</v>
      </c>
      <c r="AC43" s="12">
        <v>2</v>
      </c>
      <c r="AD43" s="12">
        <v>2</v>
      </c>
      <c r="AE43" s="12">
        <v>2</v>
      </c>
      <c r="AF43" s="12">
        <v>2</v>
      </c>
      <c r="AG43" s="12">
        <v>2</v>
      </c>
      <c r="AH43" s="12">
        <v>2</v>
      </c>
      <c r="AI43" s="12">
        <v>2</v>
      </c>
      <c r="AJ43" s="12">
        <v>2</v>
      </c>
      <c r="AK43" s="12">
        <v>2</v>
      </c>
      <c r="AL43" s="12">
        <v>2</v>
      </c>
      <c r="AM43" s="12">
        <v>2</v>
      </c>
      <c r="AN43" s="12">
        <v>2</v>
      </c>
      <c r="AO43" s="12">
        <v>2</v>
      </c>
      <c r="AP43" s="12">
        <v>2</v>
      </c>
      <c r="AQ43" s="56" t="s">
        <v>123</v>
      </c>
      <c r="AR43" s="56" t="s">
        <v>123</v>
      </c>
      <c r="AS43" s="56" t="s">
        <v>123</v>
      </c>
      <c r="AT43" s="56" t="s">
        <v>123</v>
      </c>
      <c r="AU43" s="56" t="s">
        <v>123</v>
      </c>
      <c r="AV43" s="80" t="s">
        <v>122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47">
        <f t="shared" si="9"/>
        <v>62</v>
      </c>
    </row>
    <row r="44" spans="1:57" x14ac:dyDescent="0.2">
      <c r="A44" s="215"/>
      <c r="B44" s="208"/>
      <c r="C44" s="157"/>
      <c r="D44" s="2" t="s">
        <v>18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2">
        <v>1</v>
      </c>
      <c r="Q44" s="56" t="s">
        <v>123</v>
      </c>
      <c r="R44" s="56" t="s">
        <v>123</v>
      </c>
      <c r="S44" s="56" t="s">
        <v>123</v>
      </c>
      <c r="T44" s="56" t="s">
        <v>123</v>
      </c>
      <c r="U44" s="80" t="s">
        <v>122</v>
      </c>
      <c r="V44" s="12">
        <v>0</v>
      </c>
      <c r="W44" s="12">
        <v>0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  <c r="AF44" s="12">
        <v>1</v>
      </c>
      <c r="AG44" s="12">
        <v>1</v>
      </c>
      <c r="AH44" s="12">
        <v>1</v>
      </c>
      <c r="AI44" s="12">
        <v>1</v>
      </c>
      <c r="AJ44" s="12">
        <v>1</v>
      </c>
      <c r="AK44" s="12">
        <v>1</v>
      </c>
      <c r="AL44" s="12">
        <v>1</v>
      </c>
      <c r="AM44" s="12">
        <v>1</v>
      </c>
      <c r="AN44" s="12">
        <v>1</v>
      </c>
      <c r="AO44" s="12">
        <v>1</v>
      </c>
      <c r="AP44" s="12">
        <v>1</v>
      </c>
      <c r="AQ44" s="56" t="s">
        <v>123</v>
      </c>
      <c r="AR44" s="56" t="s">
        <v>123</v>
      </c>
      <c r="AS44" s="56" t="s">
        <v>123</v>
      </c>
      <c r="AT44" s="56" t="s">
        <v>123</v>
      </c>
      <c r="AU44" s="56" t="s">
        <v>123</v>
      </c>
      <c r="AV44" s="80" t="s">
        <v>122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47">
        <f t="shared" si="9"/>
        <v>31</v>
      </c>
    </row>
    <row r="45" spans="1:57" s="10" customFormat="1" ht="16.5" customHeight="1" x14ac:dyDescent="0.2">
      <c r="A45" s="215"/>
      <c r="B45" s="205" t="s">
        <v>46</v>
      </c>
      <c r="C45" s="205" t="s">
        <v>109</v>
      </c>
      <c r="D45" s="137" t="s">
        <v>17</v>
      </c>
      <c r="E45" s="92">
        <f>E47</f>
        <v>3</v>
      </c>
      <c r="F45" s="92">
        <f t="shared" ref="F45:P45" si="17">F47</f>
        <v>3</v>
      </c>
      <c r="G45" s="92">
        <f t="shared" si="17"/>
        <v>3</v>
      </c>
      <c r="H45" s="92">
        <f t="shared" si="17"/>
        <v>3</v>
      </c>
      <c r="I45" s="92">
        <f t="shared" si="17"/>
        <v>3</v>
      </c>
      <c r="J45" s="92">
        <f t="shared" si="17"/>
        <v>3</v>
      </c>
      <c r="K45" s="92">
        <f t="shared" si="17"/>
        <v>3</v>
      </c>
      <c r="L45" s="92">
        <f t="shared" si="17"/>
        <v>3</v>
      </c>
      <c r="M45" s="92">
        <f t="shared" si="17"/>
        <v>3</v>
      </c>
      <c r="N45" s="92">
        <f t="shared" si="17"/>
        <v>3</v>
      </c>
      <c r="O45" s="92">
        <f t="shared" si="17"/>
        <v>3</v>
      </c>
      <c r="P45" s="92">
        <f t="shared" si="17"/>
        <v>3</v>
      </c>
      <c r="Q45" s="92">
        <f>SUM(Q49:Q50)</f>
        <v>36</v>
      </c>
      <c r="R45" s="92">
        <f>SUM(R49:R50)</f>
        <v>0</v>
      </c>
      <c r="S45" s="92">
        <f>SUM(S49:S50)</f>
        <v>0</v>
      </c>
      <c r="T45" s="92">
        <f>SUM(T49:T50)</f>
        <v>0</v>
      </c>
      <c r="U45" s="92" t="s">
        <v>122</v>
      </c>
      <c r="V45" s="92">
        <f t="shared" ref="V45:AO45" si="18">V47</f>
        <v>0</v>
      </c>
      <c r="W45" s="92">
        <f t="shared" si="18"/>
        <v>0</v>
      </c>
      <c r="X45" s="92">
        <f t="shared" si="18"/>
        <v>5</v>
      </c>
      <c r="Y45" s="92">
        <f t="shared" si="18"/>
        <v>5</v>
      </c>
      <c r="Z45" s="92">
        <f t="shared" si="18"/>
        <v>5</v>
      </c>
      <c r="AA45" s="92">
        <f t="shared" si="18"/>
        <v>5</v>
      </c>
      <c r="AB45" s="92">
        <f t="shared" si="18"/>
        <v>5</v>
      </c>
      <c r="AC45" s="92">
        <f t="shared" si="18"/>
        <v>5</v>
      </c>
      <c r="AD45" s="92">
        <f t="shared" si="18"/>
        <v>5</v>
      </c>
      <c r="AE45" s="92">
        <f t="shared" si="18"/>
        <v>5</v>
      </c>
      <c r="AF45" s="92">
        <f t="shared" si="18"/>
        <v>5</v>
      </c>
      <c r="AG45" s="92">
        <f t="shared" si="18"/>
        <v>5</v>
      </c>
      <c r="AH45" s="92">
        <f t="shared" si="18"/>
        <v>5</v>
      </c>
      <c r="AI45" s="92">
        <f t="shared" si="18"/>
        <v>5</v>
      </c>
      <c r="AJ45" s="92">
        <f t="shared" si="18"/>
        <v>5</v>
      </c>
      <c r="AK45" s="92">
        <f t="shared" si="18"/>
        <v>5</v>
      </c>
      <c r="AL45" s="92">
        <f t="shared" si="18"/>
        <v>5</v>
      </c>
      <c r="AM45" s="92">
        <f t="shared" si="18"/>
        <v>5</v>
      </c>
      <c r="AN45" s="92">
        <f t="shared" si="18"/>
        <v>5</v>
      </c>
      <c r="AO45" s="92">
        <f t="shared" si="18"/>
        <v>5</v>
      </c>
      <c r="AP45" s="92">
        <f>AP47</f>
        <v>5</v>
      </c>
      <c r="AQ45" s="92">
        <f>SUM(AQ49:AQ50)</f>
        <v>36</v>
      </c>
      <c r="AR45" s="92">
        <f>SUM(AR49:AR50)</f>
        <v>36</v>
      </c>
      <c r="AS45" s="92">
        <f>SUM(AS49:AS50)</f>
        <v>0</v>
      </c>
      <c r="AT45" s="92">
        <f>SUM(AT49:AT50)</f>
        <v>0</v>
      </c>
      <c r="AU45" s="92">
        <f>SUM(AU49:AU50)</f>
        <v>0</v>
      </c>
      <c r="AV45" s="92" t="s">
        <v>122</v>
      </c>
      <c r="AW45" s="92">
        <f t="shared" ref="AW45:BD45" si="19">AW47</f>
        <v>0</v>
      </c>
      <c r="AX45" s="92">
        <f t="shared" si="19"/>
        <v>0</v>
      </c>
      <c r="AY45" s="92">
        <f t="shared" si="19"/>
        <v>0</v>
      </c>
      <c r="AZ45" s="92">
        <f t="shared" si="19"/>
        <v>0</v>
      </c>
      <c r="BA45" s="92">
        <f t="shared" si="19"/>
        <v>0</v>
      </c>
      <c r="BB45" s="92">
        <f t="shared" si="19"/>
        <v>0</v>
      </c>
      <c r="BC45" s="92">
        <f t="shared" si="19"/>
        <v>0</v>
      </c>
      <c r="BD45" s="92">
        <f t="shared" si="19"/>
        <v>0</v>
      </c>
      <c r="BE45" s="92">
        <f t="shared" si="9"/>
        <v>239</v>
      </c>
    </row>
    <row r="46" spans="1:57" s="10" customFormat="1" ht="16.5" customHeight="1" x14ac:dyDescent="0.2">
      <c r="A46" s="215"/>
      <c r="B46" s="205"/>
      <c r="C46" s="205"/>
      <c r="D46" s="137" t="s">
        <v>18</v>
      </c>
      <c r="E46" s="92">
        <f t="shared" ref="E46:P46" si="20">E48</f>
        <v>1.5</v>
      </c>
      <c r="F46" s="92">
        <f t="shared" si="20"/>
        <v>1.5</v>
      </c>
      <c r="G46" s="92">
        <f t="shared" si="20"/>
        <v>1.5</v>
      </c>
      <c r="H46" s="92">
        <f t="shared" si="20"/>
        <v>1.5</v>
      </c>
      <c r="I46" s="92">
        <f t="shared" si="20"/>
        <v>1.5</v>
      </c>
      <c r="J46" s="92">
        <f t="shared" si="20"/>
        <v>1.5</v>
      </c>
      <c r="K46" s="92">
        <f t="shared" si="20"/>
        <v>1.5</v>
      </c>
      <c r="L46" s="92">
        <f t="shared" si="20"/>
        <v>1.5</v>
      </c>
      <c r="M46" s="92">
        <f t="shared" si="20"/>
        <v>1.5</v>
      </c>
      <c r="N46" s="92">
        <f t="shared" si="20"/>
        <v>1.5</v>
      </c>
      <c r="O46" s="92">
        <f t="shared" si="20"/>
        <v>1.5</v>
      </c>
      <c r="P46" s="92">
        <f t="shared" si="20"/>
        <v>1.5</v>
      </c>
      <c r="Q46" s="92">
        <v>0</v>
      </c>
      <c r="R46" s="92">
        <v>0</v>
      </c>
      <c r="S46" s="92">
        <v>0</v>
      </c>
      <c r="T46" s="92">
        <v>0</v>
      </c>
      <c r="U46" s="92" t="s">
        <v>122</v>
      </c>
      <c r="V46" s="92">
        <f t="shared" ref="V46:AO46" si="21">V48</f>
        <v>0</v>
      </c>
      <c r="W46" s="92">
        <f t="shared" si="21"/>
        <v>0</v>
      </c>
      <c r="X46" s="92">
        <f t="shared" si="21"/>
        <v>2.5</v>
      </c>
      <c r="Y46" s="92">
        <f t="shared" si="21"/>
        <v>2.5</v>
      </c>
      <c r="Z46" s="92">
        <f t="shared" si="21"/>
        <v>2.5</v>
      </c>
      <c r="AA46" s="92">
        <f t="shared" si="21"/>
        <v>2.5</v>
      </c>
      <c r="AB46" s="92">
        <f t="shared" si="21"/>
        <v>2.5</v>
      </c>
      <c r="AC46" s="92">
        <f t="shared" si="21"/>
        <v>2.5</v>
      </c>
      <c r="AD46" s="92">
        <f t="shared" si="21"/>
        <v>2.5</v>
      </c>
      <c r="AE46" s="92">
        <f t="shared" si="21"/>
        <v>2.5</v>
      </c>
      <c r="AF46" s="92">
        <f t="shared" si="21"/>
        <v>2.5</v>
      </c>
      <c r="AG46" s="92">
        <f t="shared" si="21"/>
        <v>2.5</v>
      </c>
      <c r="AH46" s="92">
        <f t="shared" si="21"/>
        <v>2.5</v>
      </c>
      <c r="AI46" s="92">
        <f t="shared" si="21"/>
        <v>2.5</v>
      </c>
      <c r="AJ46" s="92">
        <f t="shared" si="21"/>
        <v>2.5</v>
      </c>
      <c r="AK46" s="92">
        <f t="shared" si="21"/>
        <v>2.5</v>
      </c>
      <c r="AL46" s="92">
        <f t="shared" si="21"/>
        <v>2.5</v>
      </c>
      <c r="AM46" s="92">
        <f t="shared" si="21"/>
        <v>2.5</v>
      </c>
      <c r="AN46" s="92">
        <f t="shared" si="21"/>
        <v>2.5</v>
      </c>
      <c r="AO46" s="92">
        <f t="shared" si="21"/>
        <v>2.5</v>
      </c>
      <c r="AP46" s="92">
        <f>AP48</f>
        <v>2.5</v>
      </c>
      <c r="AQ46" s="92">
        <v>0</v>
      </c>
      <c r="AR46" s="92">
        <v>0</v>
      </c>
      <c r="AS46" s="92">
        <v>0</v>
      </c>
      <c r="AT46" s="92">
        <v>0</v>
      </c>
      <c r="AU46" s="92">
        <v>0</v>
      </c>
      <c r="AV46" s="92" t="s">
        <v>122</v>
      </c>
      <c r="AW46" s="92">
        <f t="shared" ref="AW46:BD46" si="22">AW48</f>
        <v>0</v>
      </c>
      <c r="AX46" s="92">
        <f t="shared" si="22"/>
        <v>0</v>
      </c>
      <c r="AY46" s="92">
        <f t="shared" si="22"/>
        <v>0</v>
      </c>
      <c r="AZ46" s="92">
        <f t="shared" si="22"/>
        <v>0</v>
      </c>
      <c r="BA46" s="92">
        <f t="shared" si="22"/>
        <v>0</v>
      </c>
      <c r="BB46" s="92">
        <f t="shared" si="22"/>
        <v>0</v>
      </c>
      <c r="BC46" s="92">
        <f t="shared" si="22"/>
        <v>0</v>
      </c>
      <c r="BD46" s="92">
        <f t="shared" si="22"/>
        <v>0</v>
      </c>
      <c r="BE46" s="92">
        <f t="shared" si="9"/>
        <v>65.5</v>
      </c>
    </row>
    <row r="47" spans="1:57" ht="12" customHeight="1" x14ac:dyDescent="0.2">
      <c r="A47" s="215"/>
      <c r="B47" s="208" t="s">
        <v>47</v>
      </c>
      <c r="C47" s="208" t="s">
        <v>110</v>
      </c>
      <c r="D47" s="2" t="s">
        <v>17</v>
      </c>
      <c r="E47" s="12">
        <v>3</v>
      </c>
      <c r="F47" s="12">
        <v>3</v>
      </c>
      <c r="G47" s="12">
        <v>3</v>
      </c>
      <c r="H47" s="12">
        <v>3</v>
      </c>
      <c r="I47" s="12">
        <v>3</v>
      </c>
      <c r="J47" s="12">
        <v>3</v>
      </c>
      <c r="K47" s="12">
        <v>3</v>
      </c>
      <c r="L47" s="12">
        <v>3</v>
      </c>
      <c r="M47" s="12">
        <v>3</v>
      </c>
      <c r="N47" s="12">
        <v>3</v>
      </c>
      <c r="O47" s="12">
        <v>3</v>
      </c>
      <c r="P47" s="12">
        <v>3</v>
      </c>
      <c r="Q47" s="56" t="s">
        <v>123</v>
      </c>
      <c r="R47" s="56" t="s">
        <v>123</v>
      </c>
      <c r="S47" s="56" t="s">
        <v>123</v>
      </c>
      <c r="T47" s="56" t="s">
        <v>123</v>
      </c>
      <c r="U47" s="79" t="s">
        <v>122</v>
      </c>
      <c r="V47" s="13">
        <v>0</v>
      </c>
      <c r="W47" s="13">
        <v>0</v>
      </c>
      <c r="X47" s="13">
        <v>5</v>
      </c>
      <c r="Y47" s="13">
        <v>5</v>
      </c>
      <c r="Z47" s="13">
        <v>5</v>
      </c>
      <c r="AA47" s="13">
        <v>5</v>
      </c>
      <c r="AB47" s="13">
        <v>5</v>
      </c>
      <c r="AC47" s="13">
        <v>5</v>
      </c>
      <c r="AD47" s="13">
        <v>5</v>
      </c>
      <c r="AE47" s="13">
        <v>5</v>
      </c>
      <c r="AF47" s="13">
        <v>5</v>
      </c>
      <c r="AG47" s="13">
        <v>5</v>
      </c>
      <c r="AH47" s="13">
        <v>5</v>
      </c>
      <c r="AI47" s="13">
        <v>5</v>
      </c>
      <c r="AJ47" s="13">
        <v>5</v>
      </c>
      <c r="AK47" s="13">
        <v>5</v>
      </c>
      <c r="AL47" s="13">
        <v>5</v>
      </c>
      <c r="AM47" s="13">
        <v>5</v>
      </c>
      <c r="AN47" s="13">
        <v>5</v>
      </c>
      <c r="AO47" s="13">
        <v>5</v>
      </c>
      <c r="AP47" s="13">
        <v>5</v>
      </c>
      <c r="AQ47" s="62" t="s">
        <v>123</v>
      </c>
      <c r="AR47" s="62" t="s">
        <v>123</v>
      </c>
      <c r="AS47" s="62" t="s">
        <v>123</v>
      </c>
      <c r="AT47" s="62" t="s">
        <v>123</v>
      </c>
      <c r="AU47" s="62" t="s">
        <v>123</v>
      </c>
      <c r="AV47" s="80" t="s">
        <v>122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47">
        <f t="shared" si="9"/>
        <v>131</v>
      </c>
    </row>
    <row r="48" spans="1:57" ht="12.75" customHeight="1" x14ac:dyDescent="0.2">
      <c r="A48" s="215"/>
      <c r="B48" s="208"/>
      <c r="C48" s="208"/>
      <c r="D48" s="2" t="s">
        <v>18</v>
      </c>
      <c r="E48" s="12">
        <v>1.5</v>
      </c>
      <c r="F48" s="12">
        <v>1.5</v>
      </c>
      <c r="G48" s="12">
        <v>1.5</v>
      </c>
      <c r="H48" s="12">
        <v>1.5</v>
      </c>
      <c r="I48" s="12">
        <v>1.5</v>
      </c>
      <c r="J48" s="12">
        <v>1.5</v>
      </c>
      <c r="K48" s="12">
        <v>1.5</v>
      </c>
      <c r="L48" s="12">
        <v>1.5</v>
      </c>
      <c r="M48" s="12">
        <v>1.5</v>
      </c>
      <c r="N48" s="12">
        <v>1.5</v>
      </c>
      <c r="O48" s="12">
        <v>1.5</v>
      </c>
      <c r="P48" s="12">
        <v>1.5</v>
      </c>
      <c r="Q48" s="56" t="s">
        <v>123</v>
      </c>
      <c r="R48" s="56" t="s">
        <v>123</v>
      </c>
      <c r="S48" s="56" t="s">
        <v>123</v>
      </c>
      <c r="T48" s="56" t="s">
        <v>123</v>
      </c>
      <c r="U48" s="79" t="s">
        <v>122</v>
      </c>
      <c r="V48" s="13">
        <v>0</v>
      </c>
      <c r="W48" s="13">
        <v>0</v>
      </c>
      <c r="X48" s="13">
        <v>2.5</v>
      </c>
      <c r="Y48" s="13">
        <v>2.5</v>
      </c>
      <c r="Z48" s="13">
        <v>2.5</v>
      </c>
      <c r="AA48" s="13">
        <v>2.5</v>
      </c>
      <c r="AB48" s="13">
        <v>2.5</v>
      </c>
      <c r="AC48" s="13">
        <v>2.5</v>
      </c>
      <c r="AD48" s="13">
        <v>2.5</v>
      </c>
      <c r="AE48" s="13">
        <v>2.5</v>
      </c>
      <c r="AF48" s="13">
        <v>2.5</v>
      </c>
      <c r="AG48" s="13">
        <v>2.5</v>
      </c>
      <c r="AH48" s="13">
        <v>2.5</v>
      </c>
      <c r="AI48" s="13">
        <v>2.5</v>
      </c>
      <c r="AJ48" s="13">
        <v>2.5</v>
      </c>
      <c r="AK48" s="13">
        <v>2.5</v>
      </c>
      <c r="AL48" s="13">
        <v>2.5</v>
      </c>
      <c r="AM48" s="13">
        <v>2.5</v>
      </c>
      <c r="AN48" s="13">
        <v>2.5</v>
      </c>
      <c r="AO48" s="13">
        <v>2.5</v>
      </c>
      <c r="AP48" s="13">
        <v>2.5</v>
      </c>
      <c r="AQ48" s="62" t="s">
        <v>123</v>
      </c>
      <c r="AR48" s="62" t="s">
        <v>123</v>
      </c>
      <c r="AS48" s="62" t="s">
        <v>123</v>
      </c>
      <c r="AT48" s="62" t="s">
        <v>123</v>
      </c>
      <c r="AU48" s="62" t="s">
        <v>123</v>
      </c>
      <c r="AV48" s="80" t="s">
        <v>122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47">
        <f t="shared" si="9"/>
        <v>65.5</v>
      </c>
    </row>
    <row r="49" spans="1:57" x14ac:dyDescent="0.2">
      <c r="A49" s="215"/>
      <c r="B49" s="7" t="s">
        <v>60</v>
      </c>
      <c r="C49" s="7" t="s">
        <v>182</v>
      </c>
      <c r="D49" s="2" t="s">
        <v>17</v>
      </c>
      <c r="E49" s="12"/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13"/>
      <c r="Q49" s="55">
        <v>36</v>
      </c>
      <c r="R49" s="56" t="s">
        <v>123</v>
      </c>
      <c r="S49" s="56" t="s">
        <v>123</v>
      </c>
      <c r="T49" s="56" t="s">
        <v>123</v>
      </c>
      <c r="U49" s="79" t="s">
        <v>122</v>
      </c>
      <c r="V49" s="13">
        <v>0</v>
      </c>
      <c r="W49" s="13">
        <v>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2"/>
      <c r="AJ49" s="12"/>
      <c r="AK49" s="12"/>
      <c r="AL49" s="13"/>
      <c r="AM49" s="12"/>
      <c r="AN49" s="12"/>
      <c r="AO49" s="12"/>
      <c r="AP49" s="13"/>
      <c r="AQ49" s="62" t="s">
        <v>123</v>
      </c>
      <c r="AR49" s="62" t="s">
        <v>123</v>
      </c>
      <c r="AS49" s="62" t="s">
        <v>123</v>
      </c>
      <c r="AT49" s="62" t="s">
        <v>123</v>
      </c>
      <c r="AU49" s="62" t="s">
        <v>123</v>
      </c>
      <c r="AV49" s="80" t="s">
        <v>122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47">
        <f t="shared" si="9"/>
        <v>36</v>
      </c>
    </row>
    <row r="50" spans="1:57" x14ac:dyDescent="0.2">
      <c r="A50" s="215"/>
      <c r="B50" s="7" t="s">
        <v>111</v>
      </c>
      <c r="C50" s="7" t="s">
        <v>183</v>
      </c>
      <c r="D50" s="2" t="s">
        <v>17</v>
      </c>
      <c r="E50" s="12"/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56" t="s">
        <v>123</v>
      </c>
      <c r="R50" s="56" t="s">
        <v>123</v>
      </c>
      <c r="S50" s="56" t="s">
        <v>123</v>
      </c>
      <c r="T50" s="56" t="s">
        <v>123</v>
      </c>
      <c r="U50" s="79" t="s">
        <v>122</v>
      </c>
      <c r="V50" s="13">
        <v>0</v>
      </c>
      <c r="W50" s="13">
        <v>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2"/>
      <c r="AJ50" s="12"/>
      <c r="AK50" s="12"/>
      <c r="AL50" s="13"/>
      <c r="AM50" s="12"/>
      <c r="AN50" s="12"/>
      <c r="AO50" s="12"/>
      <c r="AP50" s="13"/>
      <c r="AQ50" s="63">
        <v>36</v>
      </c>
      <c r="AR50" s="63">
        <v>36</v>
      </c>
      <c r="AS50" s="62" t="s">
        <v>123</v>
      </c>
      <c r="AT50" s="62" t="s">
        <v>123</v>
      </c>
      <c r="AU50" s="62" t="s">
        <v>123</v>
      </c>
      <c r="AV50" s="80" t="s">
        <v>122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47">
        <f t="shared" si="9"/>
        <v>72</v>
      </c>
    </row>
    <row r="51" spans="1:57" s="10" customFormat="1" ht="17.25" customHeight="1" x14ac:dyDescent="0.2">
      <c r="A51" s="215"/>
      <c r="B51" s="205" t="s">
        <v>48</v>
      </c>
      <c r="C51" s="205" t="s">
        <v>124</v>
      </c>
      <c r="D51" s="131" t="s">
        <v>17</v>
      </c>
      <c r="E51" s="92">
        <f>E53</f>
        <v>5</v>
      </c>
      <c r="F51" s="92">
        <f t="shared" ref="F51:AJ51" si="23">F53</f>
        <v>5</v>
      </c>
      <c r="G51" s="92">
        <f t="shared" si="23"/>
        <v>5</v>
      </c>
      <c r="H51" s="92">
        <f t="shared" si="23"/>
        <v>5</v>
      </c>
      <c r="I51" s="92">
        <f t="shared" si="23"/>
        <v>5</v>
      </c>
      <c r="J51" s="92">
        <f t="shared" si="23"/>
        <v>5</v>
      </c>
      <c r="K51" s="92">
        <f t="shared" si="23"/>
        <v>5</v>
      </c>
      <c r="L51" s="92">
        <f t="shared" si="23"/>
        <v>5</v>
      </c>
      <c r="M51" s="92">
        <f t="shared" si="23"/>
        <v>5</v>
      </c>
      <c r="N51" s="92">
        <f t="shared" si="23"/>
        <v>5</v>
      </c>
      <c r="O51" s="92">
        <f t="shared" si="23"/>
        <v>5</v>
      </c>
      <c r="P51" s="92">
        <f t="shared" si="23"/>
        <v>5</v>
      </c>
      <c r="Q51" s="92">
        <f>SUM(Q55:Q56)</f>
        <v>0</v>
      </c>
      <c r="R51" s="92">
        <f>SUM(R55:R56)</f>
        <v>36</v>
      </c>
      <c r="S51" s="92">
        <f>SUM(S55:S56)</f>
        <v>36</v>
      </c>
      <c r="T51" s="92">
        <f>SUM(T55:T56)</f>
        <v>36</v>
      </c>
      <c r="U51" s="92" t="s">
        <v>122</v>
      </c>
      <c r="V51" s="92">
        <f>V53</f>
        <v>0</v>
      </c>
      <c r="W51" s="92">
        <f>W53</f>
        <v>0</v>
      </c>
      <c r="X51" s="92">
        <f t="shared" si="23"/>
        <v>5</v>
      </c>
      <c r="Y51" s="92">
        <f t="shared" si="23"/>
        <v>5</v>
      </c>
      <c r="Z51" s="92">
        <f t="shared" si="23"/>
        <v>5</v>
      </c>
      <c r="AA51" s="92">
        <f t="shared" si="23"/>
        <v>5</v>
      </c>
      <c r="AB51" s="92">
        <f t="shared" si="23"/>
        <v>5</v>
      </c>
      <c r="AC51" s="92">
        <f t="shared" si="23"/>
        <v>5</v>
      </c>
      <c r="AD51" s="92">
        <f t="shared" si="23"/>
        <v>5</v>
      </c>
      <c r="AE51" s="92">
        <f t="shared" si="23"/>
        <v>5</v>
      </c>
      <c r="AF51" s="92">
        <f t="shared" si="23"/>
        <v>5</v>
      </c>
      <c r="AG51" s="92">
        <f t="shared" si="23"/>
        <v>5</v>
      </c>
      <c r="AH51" s="92">
        <f t="shared" si="23"/>
        <v>5</v>
      </c>
      <c r="AI51" s="92">
        <f t="shared" si="23"/>
        <v>5</v>
      </c>
      <c r="AJ51" s="92">
        <f t="shared" si="23"/>
        <v>5</v>
      </c>
      <c r="AK51" s="92">
        <f t="shared" ref="AK51:BD51" si="24">AK53</f>
        <v>5</v>
      </c>
      <c r="AL51" s="92">
        <f t="shared" si="24"/>
        <v>5</v>
      </c>
      <c r="AM51" s="92">
        <f t="shared" si="24"/>
        <v>5</v>
      </c>
      <c r="AN51" s="92">
        <f t="shared" si="24"/>
        <v>5</v>
      </c>
      <c r="AO51" s="92">
        <f t="shared" si="24"/>
        <v>5</v>
      </c>
      <c r="AP51" s="92">
        <f>AP53</f>
        <v>5</v>
      </c>
      <c r="AQ51" s="92" t="str">
        <f>AQ53</f>
        <v>п</v>
      </c>
      <c r="AR51" s="92">
        <f>SUM(AR55:AR56)</f>
        <v>0</v>
      </c>
      <c r="AS51" s="92">
        <f>SUM(AS55:AS56)</f>
        <v>36</v>
      </c>
      <c r="AT51" s="92">
        <f>SUM(AT55:AT56)</f>
        <v>36</v>
      </c>
      <c r="AU51" s="92">
        <f>SUM(AU55:AU56)</f>
        <v>36</v>
      </c>
      <c r="AV51" s="92" t="s">
        <v>122</v>
      </c>
      <c r="AW51" s="92">
        <f t="shared" si="24"/>
        <v>0</v>
      </c>
      <c r="AX51" s="92">
        <f t="shared" si="24"/>
        <v>0</v>
      </c>
      <c r="AY51" s="92">
        <f t="shared" si="24"/>
        <v>0</v>
      </c>
      <c r="AZ51" s="92">
        <f t="shared" si="24"/>
        <v>0</v>
      </c>
      <c r="BA51" s="92">
        <f t="shared" si="24"/>
        <v>0</v>
      </c>
      <c r="BB51" s="92">
        <f t="shared" si="24"/>
        <v>0</v>
      </c>
      <c r="BC51" s="92">
        <f t="shared" si="24"/>
        <v>0</v>
      </c>
      <c r="BD51" s="92">
        <f t="shared" si="24"/>
        <v>0</v>
      </c>
      <c r="BE51" s="92">
        <f t="shared" ref="BE51:BE63" si="25">SUM(E51:BD51)</f>
        <v>371</v>
      </c>
    </row>
    <row r="52" spans="1:57" s="10" customFormat="1" ht="12.75" customHeight="1" x14ac:dyDescent="0.2">
      <c r="A52" s="215"/>
      <c r="B52" s="205"/>
      <c r="C52" s="205"/>
      <c r="D52" s="131" t="s">
        <v>18</v>
      </c>
      <c r="E52" s="92">
        <f>E54</f>
        <v>2.5</v>
      </c>
      <c r="F52" s="92">
        <f t="shared" ref="F52:AJ52" si="26">F54</f>
        <v>2.5</v>
      </c>
      <c r="G52" s="92">
        <f t="shared" si="26"/>
        <v>2.5</v>
      </c>
      <c r="H52" s="92">
        <f t="shared" si="26"/>
        <v>2.5</v>
      </c>
      <c r="I52" s="92">
        <f t="shared" si="26"/>
        <v>2.5</v>
      </c>
      <c r="J52" s="92">
        <f t="shared" si="26"/>
        <v>2.5</v>
      </c>
      <c r="K52" s="92">
        <f t="shared" si="26"/>
        <v>2.5</v>
      </c>
      <c r="L52" s="92">
        <f t="shared" si="26"/>
        <v>2.5</v>
      </c>
      <c r="M52" s="92">
        <f t="shared" si="26"/>
        <v>2.5</v>
      </c>
      <c r="N52" s="92">
        <f t="shared" si="26"/>
        <v>2.5</v>
      </c>
      <c r="O52" s="92">
        <f t="shared" si="26"/>
        <v>2.5</v>
      </c>
      <c r="P52" s="92">
        <f t="shared" si="26"/>
        <v>2.5</v>
      </c>
      <c r="Q52" s="92">
        <v>0</v>
      </c>
      <c r="R52" s="92">
        <v>0</v>
      </c>
      <c r="S52" s="92">
        <v>0</v>
      </c>
      <c r="T52" s="92">
        <v>0</v>
      </c>
      <c r="U52" s="92" t="s">
        <v>122</v>
      </c>
      <c r="V52" s="92">
        <f>V54</f>
        <v>0</v>
      </c>
      <c r="W52" s="92">
        <f>W54</f>
        <v>0</v>
      </c>
      <c r="X52" s="92">
        <f t="shared" si="26"/>
        <v>2.5</v>
      </c>
      <c r="Y52" s="92">
        <f t="shared" si="26"/>
        <v>2.5</v>
      </c>
      <c r="Z52" s="92">
        <f t="shared" si="26"/>
        <v>2.5</v>
      </c>
      <c r="AA52" s="92">
        <f t="shared" si="26"/>
        <v>2.5</v>
      </c>
      <c r="AB52" s="92">
        <f t="shared" si="26"/>
        <v>2.5</v>
      </c>
      <c r="AC52" s="92">
        <f t="shared" si="26"/>
        <v>2.5</v>
      </c>
      <c r="AD52" s="92">
        <f t="shared" si="26"/>
        <v>2.5</v>
      </c>
      <c r="AE52" s="92">
        <f t="shared" si="26"/>
        <v>2.5</v>
      </c>
      <c r="AF52" s="92">
        <f t="shared" si="26"/>
        <v>2.5</v>
      </c>
      <c r="AG52" s="92">
        <f t="shared" si="26"/>
        <v>2.5</v>
      </c>
      <c r="AH52" s="92">
        <f t="shared" si="26"/>
        <v>2.5</v>
      </c>
      <c r="AI52" s="92">
        <f t="shared" si="26"/>
        <v>2.5</v>
      </c>
      <c r="AJ52" s="92">
        <f t="shared" si="26"/>
        <v>2.5</v>
      </c>
      <c r="AK52" s="92">
        <f t="shared" ref="AK52:BD52" si="27">AK54</f>
        <v>2.5</v>
      </c>
      <c r="AL52" s="92">
        <f t="shared" si="27"/>
        <v>2.5</v>
      </c>
      <c r="AM52" s="92">
        <f t="shared" si="27"/>
        <v>2.5</v>
      </c>
      <c r="AN52" s="92">
        <f t="shared" si="27"/>
        <v>2.5</v>
      </c>
      <c r="AO52" s="92">
        <f t="shared" si="27"/>
        <v>2.5</v>
      </c>
      <c r="AP52" s="92">
        <f>AP54</f>
        <v>2.5</v>
      </c>
      <c r="AQ52" s="92" t="str">
        <f>AQ54</f>
        <v>п</v>
      </c>
      <c r="AR52" s="92">
        <v>0</v>
      </c>
      <c r="AS52" s="92">
        <v>0</v>
      </c>
      <c r="AT52" s="92">
        <v>0</v>
      </c>
      <c r="AU52" s="92">
        <v>0</v>
      </c>
      <c r="AV52" s="92" t="s">
        <v>122</v>
      </c>
      <c r="AW52" s="92">
        <f t="shared" si="27"/>
        <v>0</v>
      </c>
      <c r="AX52" s="92">
        <f t="shared" si="27"/>
        <v>0</v>
      </c>
      <c r="AY52" s="92">
        <f t="shared" si="27"/>
        <v>0</v>
      </c>
      <c r="AZ52" s="92">
        <f t="shared" si="27"/>
        <v>0</v>
      </c>
      <c r="BA52" s="92">
        <f t="shared" si="27"/>
        <v>0</v>
      </c>
      <c r="BB52" s="92">
        <f t="shared" si="27"/>
        <v>0</v>
      </c>
      <c r="BC52" s="92">
        <f t="shared" si="27"/>
        <v>0</v>
      </c>
      <c r="BD52" s="92">
        <f t="shared" si="27"/>
        <v>0</v>
      </c>
      <c r="BE52" s="92">
        <f t="shared" si="25"/>
        <v>77.5</v>
      </c>
    </row>
    <row r="53" spans="1:57" ht="11.25" customHeight="1" x14ac:dyDescent="0.2">
      <c r="A53" s="215"/>
      <c r="B53" s="208" t="s">
        <v>49</v>
      </c>
      <c r="C53" s="208" t="s">
        <v>99</v>
      </c>
      <c r="D53" s="2" t="s">
        <v>17</v>
      </c>
      <c r="E53" s="13">
        <v>5</v>
      </c>
      <c r="F53" s="13">
        <v>5</v>
      </c>
      <c r="G53" s="13">
        <v>5</v>
      </c>
      <c r="H53" s="13">
        <v>5</v>
      </c>
      <c r="I53" s="13">
        <v>5</v>
      </c>
      <c r="J53" s="13">
        <v>5</v>
      </c>
      <c r="K53" s="13">
        <v>5</v>
      </c>
      <c r="L53" s="13">
        <v>5</v>
      </c>
      <c r="M53" s="13">
        <v>5</v>
      </c>
      <c r="N53" s="13">
        <v>5</v>
      </c>
      <c r="O53" s="13">
        <v>5</v>
      </c>
      <c r="P53" s="13">
        <v>5</v>
      </c>
      <c r="Q53" s="56" t="s">
        <v>123</v>
      </c>
      <c r="R53" s="56" t="s">
        <v>123</v>
      </c>
      <c r="S53" s="56" t="s">
        <v>123</v>
      </c>
      <c r="T53" s="56" t="s">
        <v>123</v>
      </c>
      <c r="U53" s="79" t="s">
        <v>122</v>
      </c>
      <c r="V53" s="13">
        <v>0</v>
      </c>
      <c r="W53" s="13">
        <v>0</v>
      </c>
      <c r="X53" s="13">
        <v>5</v>
      </c>
      <c r="Y53" s="13">
        <v>5</v>
      </c>
      <c r="Z53" s="13">
        <v>5</v>
      </c>
      <c r="AA53" s="13">
        <v>5</v>
      </c>
      <c r="AB53" s="13">
        <v>5</v>
      </c>
      <c r="AC53" s="13">
        <v>5</v>
      </c>
      <c r="AD53" s="13">
        <v>5</v>
      </c>
      <c r="AE53" s="13">
        <v>5</v>
      </c>
      <c r="AF53" s="13">
        <v>5</v>
      </c>
      <c r="AG53" s="13">
        <v>5</v>
      </c>
      <c r="AH53" s="13">
        <v>5</v>
      </c>
      <c r="AI53" s="13">
        <v>5</v>
      </c>
      <c r="AJ53" s="13">
        <v>5</v>
      </c>
      <c r="AK53" s="13">
        <v>5</v>
      </c>
      <c r="AL53" s="13">
        <v>5</v>
      </c>
      <c r="AM53" s="13">
        <v>5</v>
      </c>
      <c r="AN53" s="13">
        <v>5</v>
      </c>
      <c r="AO53" s="13">
        <v>5</v>
      </c>
      <c r="AP53" s="13">
        <v>5</v>
      </c>
      <c r="AQ53" s="62" t="s">
        <v>123</v>
      </c>
      <c r="AR53" s="62" t="s">
        <v>123</v>
      </c>
      <c r="AS53" s="62" t="s">
        <v>123</v>
      </c>
      <c r="AT53" s="62" t="s">
        <v>123</v>
      </c>
      <c r="AU53" s="62" t="s">
        <v>123</v>
      </c>
      <c r="AV53" s="80" t="s">
        <v>122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47">
        <f t="shared" si="25"/>
        <v>155</v>
      </c>
    </row>
    <row r="54" spans="1:57" ht="15" customHeight="1" x14ac:dyDescent="0.2">
      <c r="A54" s="215"/>
      <c r="B54" s="208"/>
      <c r="C54" s="208"/>
      <c r="D54" s="2" t="s">
        <v>18</v>
      </c>
      <c r="E54" s="13">
        <v>2.5</v>
      </c>
      <c r="F54" s="13">
        <v>2.5</v>
      </c>
      <c r="G54" s="13">
        <v>2.5</v>
      </c>
      <c r="H54" s="13">
        <v>2.5</v>
      </c>
      <c r="I54" s="13">
        <v>2.5</v>
      </c>
      <c r="J54" s="13">
        <v>2.5</v>
      </c>
      <c r="K54" s="13">
        <v>2.5</v>
      </c>
      <c r="L54" s="13">
        <v>2.5</v>
      </c>
      <c r="M54" s="13">
        <v>2.5</v>
      </c>
      <c r="N54" s="13">
        <v>2.5</v>
      </c>
      <c r="O54" s="13">
        <v>2.5</v>
      </c>
      <c r="P54" s="13">
        <v>2.5</v>
      </c>
      <c r="Q54" s="56" t="s">
        <v>123</v>
      </c>
      <c r="R54" s="56" t="s">
        <v>123</v>
      </c>
      <c r="S54" s="56" t="s">
        <v>123</v>
      </c>
      <c r="T54" s="56" t="s">
        <v>123</v>
      </c>
      <c r="U54" s="79" t="s">
        <v>122</v>
      </c>
      <c r="V54" s="13">
        <v>0</v>
      </c>
      <c r="W54" s="13">
        <v>0</v>
      </c>
      <c r="X54" s="13">
        <v>2.5</v>
      </c>
      <c r="Y54" s="13">
        <v>2.5</v>
      </c>
      <c r="Z54" s="13">
        <v>2.5</v>
      </c>
      <c r="AA54" s="13">
        <v>2.5</v>
      </c>
      <c r="AB54" s="13">
        <v>2.5</v>
      </c>
      <c r="AC54" s="13">
        <v>2.5</v>
      </c>
      <c r="AD54" s="13">
        <v>2.5</v>
      </c>
      <c r="AE54" s="13">
        <v>2.5</v>
      </c>
      <c r="AF54" s="13">
        <v>2.5</v>
      </c>
      <c r="AG54" s="13">
        <v>2.5</v>
      </c>
      <c r="AH54" s="13">
        <v>2.5</v>
      </c>
      <c r="AI54" s="13">
        <v>2.5</v>
      </c>
      <c r="AJ54" s="13">
        <v>2.5</v>
      </c>
      <c r="AK54" s="13">
        <v>2.5</v>
      </c>
      <c r="AL54" s="13">
        <v>2.5</v>
      </c>
      <c r="AM54" s="13">
        <v>2.5</v>
      </c>
      <c r="AN54" s="13">
        <v>2.5</v>
      </c>
      <c r="AO54" s="13">
        <v>2.5</v>
      </c>
      <c r="AP54" s="13">
        <v>2.5</v>
      </c>
      <c r="AQ54" s="62" t="s">
        <v>123</v>
      </c>
      <c r="AR54" s="62" t="s">
        <v>123</v>
      </c>
      <c r="AS54" s="62" t="s">
        <v>123</v>
      </c>
      <c r="AT54" s="62" t="s">
        <v>123</v>
      </c>
      <c r="AU54" s="62" t="s">
        <v>123</v>
      </c>
      <c r="AV54" s="80" t="s">
        <v>122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47">
        <f t="shared" si="25"/>
        <v>77.5</v>
      </c>
    </row>
    <row r="55" spans="1:57" x14ac:dyDescent="0.2">
      <c r="A55" s="215"/>
      <c r="B55" s="7" t="s">
        <v>100</v>
      </c>
      <c r="C55" s="7" t="s">
        <v>182</v>
      </c>
      <c r="D55" s="2" t="s">
        <v>17</v>
      </c>
      <c r="E55" s="12"/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56" t="s">
        <v>123</v>
      </c>
      <c r="R55" s="55">
        <v>36</v>
      </c>
      <c r="S55" s="55">
        <v>36</v>
      </c>
      <c r="T55" s="56" t="s">
        <v>123</v>
      </c>
      <c r="U55" s="79" t="s">
        <v>122</v>
      </c>
      <c r="V55" s="13">
        <v>0</v>
      </c>
      <c r="W55" s="13">
        <v>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2"/>
      <c r="AJ55" s="12"/>
      <c r="AK55" s="12"/>
      <c r="AL55" s="13"/>
      <c r="AM55" s="12"/>
      <c r="AN55" s="12"/>
      <c r="AO55" s="12"/>
      <c r="AP55" s="13"/>
      <c r="AQ55" s="62" t="s">
        <v>123</v>
      </c>
      <c r="AR55" s="62" t="s">
        <v>123</v>
      </c>
      <c r="AS55" s="62" t="s">
        <v>123</v>
      </c>
      <c r="AT55" s="62" t="s">
        <v>123</v>
      </c>
      <c r="AU55" s="62" t="s">
        <v>123</v>
      </c>
      <c r="AV55" s="80" t="s">
        <v>122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47">
        <f t="shared" si="25"/>
        <v>72</v>
      </c>
    </row>
    <row r="56" spans="1:57" x14ac:dyDescent="0.2">
      <c r="A56" s="215"/>
      <c r="B56" s="7" t="s">
        <v>112</v>
      </c>
      <c r="C56" s="7" t="s">
        <v>183</v>
      </c>
      <c r="D56" s="2" t="s">
        <v>17</v>
      </c>
      <c r="E56" s="12"/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56" t="s">
        <v>123</v>
      </c>
      <c r="R56" s="56" t="s">
        <v>123</v>
      </c>
      <c r="S56" s="56" t="s">
        <v>123</v>
      </c>
      <c r="T56" s="55">
        <v>36</v>
      </c>
      <c r="U56" s="79" t="s">
        <v>122</v>
      </c>
      <c r="V56" s="13">
        <v>0</v>
      </c>
      <c r="W56" s="13">
        <v>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2"/>
      <c r="AJ56" s="12"/>
      <c r="AK56" s="12"/>
      <c r="AL56" s="13"/>
      <c r="AM56" s="12"/>
      <c r="AN56" s="12"/>
      <c r="AO56" s="12"/>
      <c r="AP56" s="13"/>
      <c r="AQ56" s="62" t="s">
        <v>123</v>
      </c>
      <c r="AR56" s="62" t="s">
        <v>123</v>
      </c>
      <c r="AS56" s="63">
        <v>36</v>
      </c>
      <c r="AT56" s="63">
        <v>36</v>
      </c>
      <c r="AU56" s="63">
        <v>36</v>
      </c>
      <c r="AV56" s="80" t="s">
        <v>122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47">
        <f t="shared" si="25"/>
        <v>144</v>
      </c>
    </row>
    <row r="57" spans="1:57" s="10" customFormat="1" x14ac:dyDescent="0.2">
      <c r="A57" s="215"/>
      <c r="B57" s="205" t="s">
        <v>52</v>
      </c>
      <c r="C57" s="205" t="s">
        <v>113</v>
      </c>
      <c r="D57" s="131" t="s">
        <v>17</v>
      </c>
      <c r="E57" s="92">
        <f>E59</f>
        <v>0</v>
      </c>
      <c r="F57" s="92">
        <f t="shared" ref="F57:P57" si="28">F59</f>
        <v>0</v>
      </c>
      <c r="G57" s="92">
        <f t="shared" si="28"/>
        <v>0</v>
      </c>
      <c r="H57" s="92">
        <f t="shared" si="28"/>
        <v>0</v>
      </c>
      <c r="I57" s="92">
        <f t="shared" si="28"/>
        <v>0</v>
      </c>
      <c r="J57" s="92">
        <f t="shared" si="28"/>
        <v>0</v>
      </c>
      <c r="K57" s="92">
        <f t="shared" si="28"/>
        <v>0</v>
      </c>
      <c r="L57" s="92">
        <f t="shared" si="28"/>
        <v>0</v>
      </c>
      <c r="M57" s="92">
        <f t="shared" si="28"/>
        <v>0</v>
      </c>
      <c r="N57" s="92">
        <f t="shared" si="28"/>
        <v>0</v>
      </c>
      <c r="O57" s="92">
        <f t="shared" si="28"/>
        <v>0</v>
      </c>
      <c r="P57" s="92">
        <f t="shared" si="28"/>
        <v>0</v>
      </c>
      <c r="Q57" s="92" t="str">
        <f>Q59</f>
        <v>п</v>
      </c>
      <c r="R57" s="92">
        <v>0</v>
      </c>
      <c r="S57" s="92">
        <v>0</v>
      </c>
      <c r="T57" s="92">
        <v>0</v>
      </c>
      <c r="U57" s="92" t="s">
        <v>122</v>
      </c>
      <c r="V57" s="92">
        <f>V59</f>
        <v>0</v>
      </c>
      <c r="W57" s="92">
        <f>W59</f>
        <v>0</v>
      </c>
      <c r="X57" s="92">
        <f t="shared" ref="X57:AO57" si="29">X59</f>
        <v>2</v>
      </c>
      <c r="Y57" s="92">
        <f t="shared" si="29"/>
        <v>2</v>
      </c>
      <c r="Z57" s="92">
        <f t="shared" si="29"/>
        <v>2</v>
      </c>
      <c r="AA57" s="92">
        <f t="shared" si="29"/>
        <v>2</v>
      </c>
      <c r="AB57" s="92">
        <f t="shared" si="29"/>
        <v>2</v>
      </c>
      <c r="AC57" s="92">
        <f t="shared" si="29"/>
        <v>2</v>
      </c>
      <c r="AD57" s="92">
        <f t="shared" si="29"/>
        <v>2</v>
      </c>
      <c r="AE57" s="92">
        <f t="shared" si="29"/>
        <v>2</v>
      </c>
      <c r="AF57" s="92">
        <f t="shared" si="29"/>
        <v>2</v>
      </c>
      <c r="AG57" s="92">
        <f t="shared" si="29"/>
        <v>2</v>
      </c>
      <c r="AH57" s="92">
        <f t="shared" si="29"/>
        <v>2</v>
      </c>
      <c r="AI57" s="92">
        <f t="shared" si="29"/>
        <v>2</v>
      </c>
      <c r="AJ57" s="92">
        <f t="shared" si="29"/>
        <v>2</v>
      </c>
      <c r="AK57" s="92">
        <f t="shared" si="29"/>
        <v>2</v>
      </c>
      <c r="AL57" s="92">
        <f t="shared" si="29"/>
        <v>2</v>
      </c>
      <c r="AM57" s="92">
        <f t="shared" si="29"/>
        <v>2</v>
      </c>
      <c r="AN57" s="92">
        <f t="shared" si="29"/>
        <v>2</v>
      </c>
      <c r="AO57" s="92">
        <f t="shared" si="29"/>
        <v>2</v>
      </c>
      <c r="AP57" s="92">
        <f>AP59</f>
        <v>2</v>
      </c>
      <c r="AQ57" s="92" t="str">
        <f>AQ59</f>
        <v>п</v>
      </c>
      <c r="AR57" s="92">
        <v>0</v>
      </c>
      <c r="AS57" s="92">
        <v>0</v>
      </c>
      <c r="AT57" s="92">
        <v>0</v>
      </c>
      <c r="AU57" s="92">
        <v>0</v>
      </c>
      <c r="AV57" s="92" t="s">
        <v>122</v>
      </c>
      <c r="AW57" s="92">
        <f t="shared" ref="AW57:BD57" si="30">AW59</f>
        <v>0</v>
      </c>
      <c r="AX57" s="92">
        <f t="shared" si="30"/>
        <v>0</v>
      </c>
      <c r="AY57" s="92">
        <f t="shared" si="30"/>
        <v>0</v>
      </c>
      <c r="AZ57" s="92">
        <f t="shared" si="30"/>
        <v>0</v>
      </c>
      <c r="BA57" s="92">
        <f t="shared" si="30"/>
        <v>0</v>
      </c>
      <c r="BB57" s="92">
        <f t="shared" si="30"/>
        <v>0</v>
      </c>
      <c r="BC57" s="92">
        <f t="shared" si="30"/>
        <v>0</v>
      </c>
      <c r="BD57" s="92">
        <f t="shared" si="30"/>
        <v>0</v>
      </c>
      <c r="BE57" s="92">
        <f t="shared" si="25"/>
        <v>38</v>
      </c>
    </row>
    <row r="58" spans="1:57" s="10" customFormat="1" x14ac:dyDescent="0.2">
      <c r="A58" s="215"/>
      <c r="B58" s="205"/>
      <c r="C58" s="205"/>
      <c r="D58" s="131" t="s">
        <v>18</v>
      </c>
      <c r="E58" s="92">
        <f t="shared" ref="E58:P58" si="31">E60</f>
        <v>0</v>
      </c>
      <c r="F58" s="92">
        <f t="shared" si="31"/>
        <v>0</v>
      </c>
      <c r="G58" s="92">
        <f t="shared" si="31"/>
        <v>0</v>
      </c>
      <c r="H58" s="92">
        <f t="shared" si="31"/>
        <v>0</v>
      </c>
      <c r="I58" s="92">
        <f t="shared" si="31"/>
        <v>0</v>
      </c>
      <c r="J58" s="92">
        <f t="shared" si="31"/>
        <v>0</v>
      </c>
      <c r="K58" s="92">
        <f t="shared" si="31"/>
        <v>0</v>
      </c>
      <c r="L58" s="92">
        <f t="shared" si="31"/>
        <v>0</v>
      </c>
      <c r="M58" s="92">
        <f t="shared" si="31"/>
        <v>0</v>
      </c>
      <c r="N58" s="92">
        <f t="shared" si="31"/>
        <v>0</v>
      </c>
      <c r="O58" s="92">
        <f t="shared" si="31"/>
        <v>0</v>
      </c>
      <c r="P58" s="92">
        <f t="shared" si="31"/>
        <v>0</v>
      </c>
      <c r="Q58" s="92" t="str">
        <f>Q60</f>
        <v>п</v>
      </c>
      <c r="R58" s="92">
        <v>0</v>
      </c>
      <c r="S58" s="92">
        <v>0</v>
      </c>
      <c r="T58" s="92">
        <v>0</v>
      </c>
      <c r="U58" s="92" t="s">
        <v>122</v>
      </c>
      <c r="V58" s="92">
        <f>V60</f>
        <v>0</v>
      </c>
      <c r="W58" s="92">
        <f>W60</f>
        <v>0</v>
      </c>
      <c r="X58" s="92">
        <f t="shared" ref="X58:AO58" si="32">X60</f>
        <v>1</v>
      </c>
      <c r="Y58" s="92">
        <f t="shared" si="32"/>
        <v>1</v>
      </c>
      <c r="Z58" s="92">
        <f t="shared" si="32"/>
        <v>1</v>
      </c>
      <c r="AA58" s="92">
        <f t="shared" si="32"/>
        <v>1</v>
      </c>
      <c r="AB58" s="92">
        <f t="shared" si="32"/>
        <v>1</v>
      </c>
      <c r="AC58" s="92">
        <f t="shared" si="32"/>
        <v>1</v>
      </c>
      <c r="AD58" s="92">
        <f t="shared" si="32"/>
        <v>1</v>
      </c>
      <c r="AE58" s="92">
        <f t="shared" si="32"/>
        <v>1</v>
      </c>
      <c r="AF58" s="92">
        <f t="shared" si="32"/>
        <v>1</v>
      </c>
      <c r="AG58" s="92">
        <f t="shared" si="32"/>
        <v>1</v>
      </c>
      <c r="AH58" s="92">
        <f t="shared" si="32"/>
        <v>1</v>
      </c>
      <c r="AI58" s="92">
        <f t="shared" si="32"/>
        <v>1</v>
      </c>
      <c r="AJ58" s="92">
        <f t="shared" si="32"/>
        <v>1</v>
      </c>
      <c r="AK58" s="92">
        <f t="shared" si="32"/>
        <v>1</v>
      </c>
      <c r="AL58" s="92">
        <f t="shared" si="32"/>
        <v>1</v>
      </c>
      <c r="AM58" s="92">
        <f t="shared" si="32"/>
        <v>1</v>
      </c>
      <c r="AN58" s="92">
        <f t="shared" si="32"/>
        <v>1</v>
      </c>
      <c r="AO58" s="92">
        <f t="shared" si="32"/>
        <v>1</v>
      </c>
      <c r="AP58" s="92">
        <f>AP60</f>
        <v>1</v>
      </c>
      <c r="AQ58" s="92" t="str">
        <f>AQ60</f>
        <v>п</v>
      </c>
      <c r="AR58" s="92">
        <v>0</v>
      </c>
      <c r="AS58" s="92">
        <v>0</v>
      </c>
      <c r="AT58" s="92">
        <v>0</v>
      </c>
      <c r="AU58" s="92">
        <v>0</v>
      </c>
      <c r="AV58" s="92" t="s">
        <v>122</v>
      </c>
      <c r="AW58" s="92">
        <f t="shared" ref="AW58:BD58" si="33">AW60</f>
        <v>0</v>
      </c>
      <c r="AX58" s="92">
        <f t="shared" si="33"/>
        <v>0</v>
      </c>
      <c r="AY58" s="92">
        <f t="shared" si="33"/>
        <v>0</v>
      </c>
      <c r="AZ58" s="92">
        <f t="shared" si="33"/>
        <v>0</v>
      </c>
      <c r="BA58" s="92">
        <f t="shared" si="33"/>
        <v>0</v>
      </c>
      <c r="BB58" s="92">
        <f t="shared" si="33"/>
        <v>0</v>
      </c>
      <c r="BC58" s="92">
        <f t="shared" si="33"/>
        <v>0</v>
      </c>
      <c r="BD58" s="92">
        <f t="shared" si="33"/>
        <v>0</v>
      </c>
      <c r="BE58" s="92">
        <f t="shared" si="25"/>
        <v>19</v>
      </c>
    </row>
    <row r="59" spans="1:57" ht="16.5" customHeight="1" x14ac:dyDescent="0.2">
      <c r="A59" s="215"/>
      <c r="B59" s="208" t="s">
        <v>53</v>
      </c>
      <c r="C59" s="208" t="s">
        <v>114</v>
      </c>
      <c r="D59" s="2" t="s">
        <v>17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56" t="s">
        <v>123</v>
      </c>
      <c r="R59" s="56" t="s">
        <v>123</v>
      </c>
      <c r="S59" s="56" t="s">
        <v>123</v>
      </c>
      <c r="T59" s="56" t="s">
        <v>123</v>
      </c>
      <c r="U59" s="79" t="s">
        <v>122</v>
      </c>
      <c r="V59" s="13">
        <v>0</v>
      </c>
      <c r="W59" s="13">
        <v>0</v>
      </c>
      <c r="X59" s="13">
        <v>2</v>
      </c>
      <c r="Y59" s="13">
        <v>2</v>
      </c>
      <c r="Z59" s="13">
        <v>2</v>
      </c>
      <c r="AA59" s="13">
        <v>2</v>
      </c>
      <c r="AB59" s="13">
        <v>2</v>
      </c>
      <c r="AC59" s="13">
        <v>2</v>
      </c>
      <c r="AD59" s="13">
        <v>2</v>
      </c>
      <c r="AE59" s="13">
        <v>2</v>
      </c>
      <c r="AF59" s="13">
        <v>2</v>
      </c>
      <c r="AG59" s="13">
        <v>2</v>
      </c>
      <c r="AH59" s="13">
        <v>2</v>
      </c>
      <c r="AI59" s="13">
        <v>2</v>
      </c>
      <c r="AJ59" s="13">
        <v>2</v>
      </c>
      <c r="AK59" s="13">
        <v>2</v>
      </c>
      <c r="AL59" s="13">
        <v>2</v>
      </c>
      <c r="AM59" s="13">
        <v>2</v>
      </c>
      <c r="AN59" s="13">
        <v>2</v>
      </c>
      <c r="AO59" s="13">
        <v>2</v>
      </c>
      <c r="AP59" s="13">
        <v>2</v>
      </c>
      <c r="AQ59" s="62" t="s">
        <v>123</v>
      </c>
      <c r="AR59" s="62" t="s">
        <v>123</v>
      </c>
      <c r="AS59" s="62" t="s">
        <v>123</v>
      </c>
      <c r="AT59" s="62" t="s">
        <v>123</v>
      </c>
      <c r="AU59" s="62" t="s">
        <v>123</v>
      </c>
      <c r="AV59" s="80" t="s">
        <v>122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48">
        <f t="shared" si="25"/>
        <v>38</v>
      </c>
    </row>
    <row r="60" spans="1:57" ht="12" customHeight="1" x14ac:dyDescent="0.2">
      <c r="A60" s="215"/>
      <c r="B60" s="208"/>
      <c r="C60" s="208"/>
      <c r="D60" s="7" t="s">
        <v>18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56" t="s">
        <v>123</v>
      </c>
      <c r="R60" s="56" t="s">
        <v>123</v>
      </c>
      <c r="S60" s="56" t="s">
        <v>123</v>
      </c>
      <c r="T60" s="56" t="s">
        <v>123</v>
      </c>
      <c r="U60" s="79" t="s">
        <v>122</v>
      </c>
      <c r="V60" s="13">
        <v>0</v>
      </c>
      <c r="W60" s="13">
        <v>0</v>
      </c>
      <c r="X60" s="13">
        <v>1</v>
      </c>
      <c r="Y60" s="13">
        <v>1</v>
      </c>
      <c r="Z60" s="13">
        <v>1</v>
      </c>
      <c r="AA60" s="13">
        <v>1</v>
      </c>
      <c r="AB60" s="13">
        <v>1</v>
      </c>
      <c r="AC60" s="13">
        <v>1</v>
      </c>
      <c r="AD60" s="13">
        <v>1</v>
      </c>
      <c r="AE60" s="13">
        <v>1</v>
      </c>
      <c r="AF60" s="13">
        <v>1</v>
      </c>
      <c r="AG60" s="13">
        <v>1</v>
      </c>
      <c r="AH60" s="13">
        <v>1</v>
      </c>
      <c r="AI60" s="13">
        <v>1</v>
      </c>
      <c r="AJ60" s="13">
        <v>1</v>
      </c>
      <c r="AK60" s="13">
        <v>1</v>
      </c>
      <c r="AL60" s="13">
        <v>1</v>
      </c>
      <c r="AM60" s="13">
        <v>1</v>
      </c>
      <c r="AN60" s="13">
        <v>1</v>
      </c>
      <c r="AO60" s="13">
        <v>1</v>
      </c>
      <c r="AP60" s="13">
        <v>1</v>
      </c>
      <c r="AQ60" s="62" t="s">
        <v>123</v>
      </c>
      <c r="AR60" s="62" t="s">
        <v>123</v>
      </c>
      <c r="AS60" s="62" t="s">
        <v>123</v>
      </c>
      <c r="AT60" s="62" t="s">
        <v>123</v>
      </c>
      <c r="AU60" s="62" t="s">
        <v>123</v>
      </c>
      <c r="AV60" s="80" t="s">
        <v>122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48">
        <f t="shared" si="25"/>
        <v>19</v>
      </c>
    </row>
    <row r="61" spans="1:57" s="10" customFormat="1" ht="11.25" customHeight="1" x14ac:dyDescent="0.2">
      <c r="A61" s="215"/>
      <c r="B61" s="205" t="s">
        <v>30</v>
      </c>
      <c r="C61" s="205"/>
      <c r="D61" s="205"/>
      <c r="E61" s="94">
        <f t="shared" ref="E61:T61" si="34">SUM(E21,E11,E7)</f>
        <v>36</v>
      </c>
      <c r="F61" s="94">
        <f t="shared" si="34"/>
        <v>36</v>
      </c>
      <c r="G61" s="94">
        <f t="shared" si="34"/>
        <v>36</v>
      </c>
      <c r="H61" s="94">
        <f t="shared" si="34"/>
        <v>36</v>
      </c>
      <c r="I61" s="94">
        <f t="shared" si="34"/>
        <v>36</v>
      </c>
      <c r="J61" s="94">
        <f t="shared" si="34"/>
        <v>36</v>
      </c>
      <c r="K61" s="94">
        <f t="shared" si="34"/>
        <v>36</v>
      </c>
      <c r="L61" s="94">
        <f t="shared" si="34"/>
        <v>36</v>
      </c>
      <c r="M61" s="94">
        <f t="shared" si="34"/>
        <v>36</v>
      </c>
      <c r="N61" s="94">
        <f t="shared" si="34"/>
        <v>36</v>
      </c>
      <c r="O61" s="94">
        <f t="shared" si="34"/>
        <v>36</v>
      </c>
      <c r="P61" s="94">
        <f t="shared" si="34"/>
        <v>36</v>
      </c>
      <c r="Q61" s="94">
        <f t="shared" si="34"/>
        <v>36</v>
      </c>
      <c r="R61" s="94">
        <f t="shared" si="34"/>
        <v>36</v>
      </c>
      <c r="S61" s="94">
        <f t="shared" si="34"/>
        <v>36</v>
      </c>
      <c r="T61" s="94">
        <f t="shared" si="34"/>
        <v>36</v>
      </c>
      <c r="U61" s="92" t="s">
        <v>122</v>
      </c>
      <c r="V61" s="92">
        <f t="shared" ref="V61:AU61" si="35">SUM(V21,V11,V7)</f>
        <v>0</v>
      </c>
      <c r="W61" s="92">
        <f t="shared" si="35"/>
        <v>0</v>
      </c>
      <c r="X61" s="92">
        <f t="shared" si="35"/>
        <v>36</v>
      </c>
      <c r="Y61" s="92">
        <f t="shared" si="35"/>
        <v>36</v>
      </c>
      <c r="Z61" s="92">
        <f t="shared" si="35"/>
        <v>36</v>
      </c>
      <c r="AA61" s="92">
        <f t="shared" si="35"/>
        <v>36</v>
      </c>
      <c r="AB61" s="92">
        <f t="shared" si="35"/>
        <v>36</v>
      </c>
      <c r="AC61" s="92">
        <f t="shared" si="35"/>
        <v>36</v>
      </c>
      <c r="AD61" s="92">
        <f t="shared" si="35"/>
        <v>36</v>
      </c>
      <c r="AE61" s="92">
        <f t="shared" si="35"/>
        <v>36</v>
      </c>
      <c r="AF61" s="92">
        <f t="shared" si="35"/>
        <v>36</v>
      </c>
      <c r="AG61" s="92">
        <f t="shared" si="35"/>
        <v>36</v>
      </c>
      <c r="AH61" s="92">
        <f t="shared" si="35"/>
        <v>36</v>
      </c>
      <c r="AI61" s="92">
        <f t="shared" si="35"/>
        <v>36</v>
      </c>
      <c r="AJ61" s="92">
        <f t="shared" si="35"/>
        <v>36</v>
      </c>
      <c r="AK61" s="92">
        <f t="shared" si="35"/>
        <v>36</v>
      </c>
      <c r="AL61" s="92">
        <f t="shared" si="35"/>
        <v>36</v>
      </c>
      <c r="AM61" s="92">
        <f t="shared" si="35"/>
        <v>36</v>
      </c>
      <c r="AN61" s="92">
        <f t="shared" si="35"/>
        <v>36</v>
      </c>
      <c r="AO61" s="92">
        <f t="shared" si="35"/>
        <v>36</v>
      </c>
      <c r="AP61" s="92">
        <f t="shared" si="35"/>
        <v>36</v>
      </c>
      <c r="AQ61" s="92">
        <f t="shared" si="35"/>
        <v>36</v>
      </c>
      <c r="AR61" s="92">
        <f t="shared" si="35"/>
        <v>36</v>
      </c>
      <c r="AS61" s="92">
        <f t="shared" si="35"/>
        <v>36</v>
      </c>
      <c r="AT61" s="92">
        <f t="shared" si="35"/>
        <v>36</v>
      </c>
      <c r="AU61" s="92">
        <f t="shared" si="35"/>
        <v>36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2">
        <v>0</v>
      </c>
      <c r="BB61" s="92">
        <v>0</v>
      </c>
      <c r="BC61" s="92">
        <v>0</v>
      </c>
      <c r="BD61" s="92">
        <v>0</v>
      </c>
      <c r="BE61" s="92">
        <f t="shared" si="25"/>
        <v>1440</v>
      </c>
    </row>
    <row r="62" spans="1:57" s="10" customFormat="1" ht="12" customHeight="1" x14ac:dyDescent="0.2">
      <c r="A62" s="215"/>
      <c r="B62" s="205" t="s">
        <v>25</v>
      </c>
      <c r="C62" s="205"/>
      <c r="D62" s="205"/>
      <c r="E62" s="94">
        <f t="shared" ref="E62:T62" si="36">SUM(E22,E12,E8)</f>
        <v>17.600000000000001</v>
      </c>
      <c r="F62" s="94">
        <f t="shared" si="36"/>
        <v>17.600000000000001</v>
      </c>
      <c r="G62" s="94">
        <f t="shared" si="36"/>
        <v>17.600000000000001</v>
      </c>
      <c r="H62" s="94">
        <f t="shared" si="36"/>
        <v>17.600000000000001</v>
      </c>
      <c r="I62" s="94">
        <f t="shared" si="36"/>
        <v>17.7</v>
      </c>
      <c r="J62" s="94">
        <f t="shared" si="36"/>
        <v>17.7</v>
      </c>
      <c r="K62" s="94">
        <f t="shared" si="36"/>
        <v>17.7</v>
      </c>
      <c r="L62" s="94">
        <f t="shared" si="36"/>
        <v>17.7</v>
      </c>
      <c r="M62" s="94">
        <f t="shared" si="36"/>
        <v>17.7</v>
      </c>
      <c r="N62" s="94">
        <f t="shared" si="36"/>
        <v>17.7</v>
      </c>
      <c r="O62" s="94">
        <f t="shared" si="36"/>
        <v>17.7</v>
      </c>
      <c r="P62" s="94">
        <f t="shared" si="36"/>
        <v>17.7</v>
      </c>
      <c r="Q62" s="94">
        <f t="shared" si="36"/>
        <v>0</v>
      </c>
      <c r="R62" s="94">
        <f t="shared" si="36"/>
        <v>0</v>
      </c>
      <c r="S62" s="94">
        <f t="shared" si="36"/>
        <v>0</v>
      </c>
      <c r="T62" s="94">
        <f t="shared" si="36"/>
        <v>0</v>
      </c>
      <c r="U62" s="94" t="s">
        <v>122</v>
      </c>
      <c r="V62" s="94">
        <f t="shared" ref="V62:AU62" si="37">SUM(V22,V12,V8)</f>
        <v>0</v>
      </c>
      <c r="W62" s="94">
        <f t="shared" si="37"/>
        <v>0</v>
      </c>
      <c r="X62" s="94">
        <f t="shared" si="37"/>
        <v>18</v>
      </c>
      <c r="Y62" s="94">
        <f t="shared" si="37"/>
        <v>18</v>
      </c>
      <c r="Z62" s="94">
        <f t="shared" si="37"/>
        <v>18</v>
      </c>
      <c r="AA62" s="94">
        <f t="shared" si="37"/>
        <v>18</v>
      </c>
      <c r="AB62" s="94">
        <f t="shared" si="37"/>
        <v>18</v>
      </c>
      <c r="AC62" s="94">
        <f t="shared" si="37"/>
        <v>18</v>
      </c>
      <c r="AD62" s="94">
        <f t="shared" si="37"/>
        <v>18</v>
      </c>
      <c r="AE62" s="94">
        <f t="shared" si="37"/>
        <v>18</v>
      </c>
      <c r="AF62" s="94">
        <f t="shared" si="37"/>
        <v>18</v>
      </c>
      <c r="AG62" s="94">
        <f t="shared" si="37"/>
        <v>18</v>
      </c>
      <c r="AH62" s="94">
        <f t="shared" si="37"/>
        <v>18</v>
      </c>
      <c r="AI62" s="94">
        <f t="shared" si="37"/>
        <v>18</v>
      </c>
      <c r="AJ62" s="94">
        <f t="shared" si="37"/>
        <v>18</v>
      </c>
      <c r="AK62" s="94">
        <f t="shared" si="37"/>
        <v>18</v>
      </c>
      <c r="AL62" s="94">
        <f t="shared" si="37"/>
        <v>18</v>
      </c>
      <c r="AM62" s="94">
        <f t="shared" si="37"/>
        <v>18</v>
      </c>
      <c r="AN62" s="94">
        <f t="shared" si="37"/>
        <v>18</v>
      </c>
      <c r="AO62" s="94">
        <f t="shared" si="37"/>
        <v>18</v>
      </c>
      <c r="AP62" s="94">
        <f t="shared" si="37"/>
        <v>18</v>
      </c>
      <c r="AQ62" s="94">
        <f t="shared" si="37"/>
        <v>0</v>
      </c>
      <c r="AR62" s="94">
        <f t="shared" si="37"/>
        <v>0</v>
      </c>
      <c r="AS62" s="94">
        <f t="shared" si="37"/>
        <v>0</v>
      </c>
      <c r="AT62" s="94">
        <f t="shared" si="37"/>
        <v>0</v>
      </c>
      <c r="AU62" s="94">
        <f t="shared" si="37"/>
        <v>0</v>
      </c>
      <c r="AV62" s="94">
        <f t="shared" ref="AV62:BD62" si="38">SUM(AV22,AV12,AV8)</f>
        <v>0</v>
      </c>
      <c r="AW62" s="94">
        <f t="shared" si="38"/>
        <v>0</v>
      </c>
      <c r="AX62" s="94">
        <f t="shared" si="38"/>
        <v>0</v>
      </c>
      <c r="AY62" s="94">
        <f t="shared" si="38"/>
        <v>0</v>
      </c>
      <c r="AZ62" s="94">
        <f t="shared" si="38"/>
        <v>0</v>
      </c>
      <c r="BA62" s="94">
        <f t="shared" si="38"/>
        <v>0</v>
      </c>
      <c r="BB62" s="94">
        <f t="shared" si="38"/>
        <v>0</v>
      </c>
      <c r="BC62" s="94">
        <f t="shared" si="38"/>
        <v>0</v>
      </c>
      <c r="BD62" s="94">
        <f t="shared" si="38"/>
        <v>0</v>
      </c>
      <c r="BE62" s="94">
        <f t="shared" si="25"/>
        <v>554</v>
      </c>
    </row>
    <row r="63" spans="1:57" s="10" customFormat="1" x14ac:dyDescent="0.2">
      <c r="A63" s="216"/>
      <c r="B63" s="205" t="s">
        <v>26</v>
      </c>
      <c r="C63" s="205"/>
      <c r="D63" s="205"/>
      <c r="E63" s="92">
        <f t="shared" ref="E63:AW63" si="39">E61+E62</f>
        <v>53.6</v>
      </c>
      <c r="F63" s="92">
        <f t="shared" si="39"/>
        <v>53.6</v>
      </c>
      <c r="G63" s="92">
        <f t="shared" si="39"/>
        <v>53.6</v>
      </c>
      <c r="H63" s="92">
        <f t="shared" si="39"/>
        <v>53.6</v>
      </c>
      <c r="I63" s="92">
        <f t="shared" si="39"/>
        <v>53.7</v>
      </c>
      <c r="J63" s="92">
        <f t="shared" si="39"/>
        <v>53.7</v>
      </c>
      <c r="K63" s="92">
        <f t="shared" si="39"/>
        <v>53.7</v>
      </c>
      <c r="L63" s="92">
        <f t="shared" si="39"/>
        <v>53.7</v>
      </c>
      <c r="M63" s="92">
        <f t="shared" si="39"/>
        <v>53.7</v>
      </c>
      <c r="N63" s="92">
        <f t="shared" si="39"/>
        <v>53.7</v>
      </c>
      <c r="O63" s="92">
        <f t="shared" si="39"/>
        <v>53.7</v>
      </c>
      <c r="P63" s="92">
        <f t="shared" si="39"/>
        <v>53.7</v>
      </c>
      <c r="Q63" s="92">
        <f t="shared" si="39"/>
        <v>36</v>
      </c>
      <c r="R63" s="92">
        <f t="shared" si="39"/>
        <v>36</v>
      </c>
      <c r="S63" s="92">
        <f t="shared" si="39"/>
        <v>36</v>
      </c>
      <c r="T63" s="92">
        <f t="shared" si="39"/>
        <v>36</v>
      </c>
      <c r="U63" s="92" t="s">
        <v>122</v>
      </c>
      <c r="V63" s="92">
        <f t="shared" si="39"/>
        <v>0</v>
      </c>
      <c r="W63" s="92">
        <f t="shared" si="39"/>
        <v>0</v>
      </c>
      <c r="X63" s="94">
        <f t="shared" si="39"/>
        <v>54</v>
      </c>
      <c r="Y63" s="94">
        <f t="shared" si="39"/>
        <v>54</v>
      </c>
      <c r="Z63" s="94">
        <f t="shared" si="39"/>
        <v>54</v>
      </c>
      <c r="AA63" s="94">
        <f t="shared" si="39"/>
        <v>54</v>
      </c>
      <c r="AB63" s="94">
        <f t="shared" si="39"/>
        <v>54</v>
      </c>
      <c r="AC63" s="94">
        <f t="shared" si="39"/>
        <v>54</v>
      </c>
      <c r="AD63" s="94">
        <f t="shared" si="39"/>
        <v>54</v>
      </c>
      <c r="AE63" s="94">
        <f t="shared" si="39"/>
        <v>54</v>
      </c>
      <c r="AF63" s="94">
        <f t="shared" si="39"/>
        <v>54</v>
      </c>
      <c r="AG63" s="94">
        <f t="shared" si="39"/>
        <v>54</v>
      </c>
      <c r="AH63" s="94">
        <f t="shared" si="39"/>
        <v>54</v>
      </c>
      <c r="AI63" s="94">
        <f t="shared" si="39"/>
        <v>54</v>
      </c>
      <c r="AJ63" s="94">
        <f t="shared" si="39"/>
        <v>54</v>
      </c>
      <c r="AK63" s="94">
        <f t="shared" si="39"/>
        <v>54</v>
      </c>
      <c r="AL63" s="94">
        <f t="shared" si="39"/>
        <v>54</v>
      </c>
      <c r="AM63" s="94">
        <f t="shared" si="39"/>
        <v>54</v>
      </c>
      <c r="AN63" s="94">
        <f t="shared" si="39"/>
        <v>54</v>
      </c>
      <c r="AO63" s="94">
        <f t="shared" si="39"/>
        <v>54</v>
      </c>
      <c r="AP63" s="94">
        <f t="shared" si="39"/>
        <v>54</v>
      </c>
      <c r="AQ63" s="92">
        <f t="shared" si="39"/>
        <v>36</v>
      </c>
      <c r="AR63" s="92">
        <f t="shared" si="39"/>
        <v>36</v>
      </c>
      <c r="AS63" s="92">
        <f t="shared" si="39"/>
        <v>36</v>
      </c>
      <c r="AT63" s="92">
        <f t="shared" si="39"/>
        <v>36</v>
      </c>
      <c r="AU63" s="92">
        <f t="shared" si="39"/>
        <v>36</v>
      </c>
      <c r="AV63" s="92">
        <v>0</v>
      </c>
      <c r="AW63" s="92">
        <f t="shared" si="39"/>
        <v>0</v>
      </c>
      <c r="AX63" s="92">
        <v>0</v>
      </c>
      <c r="AY63" s="92">
        <v>0</v>
      </c>
      <c r="AZ63" s="92">
        <v>0</v>
      </c>
      <c r="BA63" s="92">
        <v>0</v>
      </c>
      <c r="BB63" s="92">
        <v>0</v>
      </c>
      <c r="BC63" s="92">
        <v>0</v>
      </c>
      <c r="BD63" s="92">
        <v>0</v>
      </c>
      <c r="BE63" s="92">
        <f t="shared" si="25"/>
        <v>1994</v>
      </c>
    </row>
  </sheetData>
  <mergeCells count="73">
    <mergeCell ref="C39:C40"/>
    <mergeCell ref="B37:B38"/>
    <mergeCell ref="C37:C38"/>
    <mergeCell ref="B33:B34"/>
    <mergeCell ref="C33:C34"/>
    <mergeCell ref="B31:B32"/>
    <mergeCell ref="C31:C32"/>
    <mergeCell ref="B53:B54"/>
    <mergeCell ref="C25:C26"/>
    <mergeCell ref="A7:A63"/>
    <mergeCell ref="B7:B8"/>
    <mergeCell ref="B9:B10"/>
    <mergeCell ref="C7:C8"/>
    <mergeCell ref="C9:C10"/>
    <mergeCell ref="B59:B60"/>
    <mergeCell ref="C59:C60"/>
    <mergeCell ref="B51:B52"/>
    <mergeCell ref="B45:B46"/>
    <mergeCell ref="C45:C46"/>
    <mergeCell ref="C57:C58"/>
    <mergeCell ref="B57:B58"/>
    <mergeCell ref="B63:D63"/>
    <mergeCell ref="C53:C54"/>
    <mergeCell ref="B61:D61"/>
    <mergeCell ref="B62:D62"/>
    <mergeCell ref="C51:C52"/>
    <mergeCell ref="B47:B48"/>
    <mergeCell ref="B41:B42"/>
    <mergeCell ref="C41:C42"/>
    <mergeCell ref="B39:B40"/>
    <mergeCell ref="B43:B44"/>
    <mergeCell ref="C43:C44"/>
    <mergeCell ref="BE2:BE6"/>
    <mergeCell ref="E3:BD3"/>
    <mergeCell ref="E5:BD5"/>
    <mergeCell ref="F2:H2"/>
    <mergeCell ref="AZ2:BD2"/>
    <mergeCell ref="AN2:AQ2"/>
    <mergeCell ref="AJ2:AL2"/>
    <mergeCell ref="AE2:AH2"/>
    <mergeCell ref="C23:C24"/>
    <mergeCell ref="B25:B26"/>
    <mergeCell ref="B27:B28"/>
    <mergeCell ref="B19:B20"/>
    <mergeCell ref="B17:B18"/>
    <mergeCell ref="B21:B22"/>
    <mergeCell ref="B23:B24"/>
    <mergeCell ref="C47:C48"/>
    <mergeCell ref="C27:C28"/>
    <mergeCell ref="AW2:AY2"/>
    <mergeCell ref="J2:L2"/>
    <mergeCell ref="AR2:AU2"/>
    <mergeCell ref="N2:Q2"/>
    <mergeCell ref="R2:U2"/>
    <mergeCell ref="D2:D6"/>
    <mergeCell ref="AA2:AC2"/>
    <mergeCell ref="C19:C20"/>
    <mergeCell ref="A2:A6"/>
    <mergeCell ref="B2:B6"/>
    <mergeCell ref="C2:C6"/>
    <mergeCell ref="C17:C18"/>
    <mergeCell ref="C15:C16"/>
    <mergeCell ref="B13:B14"/>
    <mergeCell ref="B11:B12"/>
    <mergeCell ref="B15:B16"/>
    <mergeCell ref="C13:C14"/>
    <mergeCell ref="W2:Y2"/>
    <mergeCell ref="C11:C12"/>
    <mergeCell ref="C29:C30"/>
    <mergeCell ref="C21:C22"/>
    <mergeCell ref="B35:B36"/>
    <mergeCell ref="C35:C36"/>
    <mergeCell ref="B29:B30"/>
  </mergeCells>
  <phoneticPr fontId="5" type="noConversion"/>
  <pageMargins left="0.39370078740157483" right="0.39370078740157483" top="0.39370078740157483" bottom="0.39370078740157483" header="0" footer="0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1"/>
  <sheetViews>
    <sheetView topLeftCell="A7" zoomScale="110" zoomScaleNormal="110" workbookViewId="0">
      <selection activeCell="C13" sqref="C13:C14"/>
    </sheetView>
  </sheetViews>
  <sheetFormatPr defaultRowHeight="12.75" x14ac:dyDescent="0.2"/>
  <cols>
    <col min="1" max="1" width="4.85546875" customWidth="1"/>
    <col min="2" max="2" width="5.42578125" customWidth="1"/>
    <col min="3" max="3" width="18.42578125" customWidth="1"/>
    <col min="4" max="4" width="6.140625" customWidth="1"/>
    <col min="5" max="56" width="3.7109375" customWidth="1"/>
    <col min="57" max="58" width="2.7109375" customWidth="1"/>
  </cols>
  <sheetData>
    <row r="1" spans="1:56" ht="36.75" customHeight="1" x14ac:dyDescent="0.25">
      <c r="A1" s="223" t="s">
        <v>82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</row>
    <row r="2" spans="1:56" ht="69.75" customHeight="1" x14ac:dyDescent="0.2">
      <c r="A2" s="179" t="s">
        <v>0</v>
      </c>
      <c r="B2" s="179" t="s">
        <v>1</v>
      </c>
      <c r="C2" s="179" t="s">
        <v>2</v>
      </c>
      <c r="D2" s="179" t="s">
        <v>3</v>
      </c>
      <c r="E2" s="3" t="s">
        <v>63</v>
      </c>
      <c r="F2" s="160" t="s">
        <v>28</v>
      </c>
      <c r="G2" s="161"/>
      <c r="H2" s="162"/>
      <c r="I2" s="3" t="s">
        <v>64</v>
      </c>
      <c r="J2" s="160" t="s">
        <v>4</v>
      </c>
      <c r="K2" s="161"/>
      <c r="L2" s="161"/>
      <c r="M2" s="3" t="s">
        <v>71</v>
      </c>
      <c r="N2" s="163" t="s">
        <v>5</v>
      </c>
      <c r="O2" s="163"/>
      <c r="P2" s="163"/>
      <c r="Q2" s="163"/>
      <c r="R2" s="163" t="s">
        <v>6</v>
      </c>
      <c r="S2" s="163"/>
      <c r="T2" s="163"/>
      <c r="U2" s="163"/>
      <c r="V2" s="3" t="s">
        <v>65</v>
      </c>
      <c r="W2" s="163" t="s">
        <v>7</v>
      </c>
      <c r="X2" s="163"/>
      <c r="Y2" s="163"/>
      <c r="Z2" s="4" t="s">
        <v>72</v>
      </c>
      <c r="AA2" s="163" t="s">
        <v>8</v>
      </c>
      <c r="AB2" s="163"/>
      <c r="AC2" s="163"/>
      <c r="AD2" s="4" t="s">
        <v>73</v>
      </c>
      <c r="AE2" s="163" t="s">
        <v>9</v>
      </c>
      <c r="AF2" s="163"/>
      <c r="AG2" s="163"/>
      <c r="AH2" s="163"/>
      <c r="AI2" s="3" t="s">
        <v>66</v>
      </c>
      <c r="AJ2" s="163" t="s">
        <v>10</v>
      </c>
      <c r="AK2" s="163"/>
      <c r="AL2" s="163"/>
      <c r="AM2" s="3" t="s">
        <v>67</v>
      </c>
      <c r="AN2" s="163" t="s">
        <v>11</v>
      </c>
      <c r="AO2" s="163"/>
      <c r="AP2" s="163"/>
      <c r="AQ2" s="163"/>
      <c r="AR2" s="163" t="s">
        <v>12</v>
      </c>
      <c r="AS2" s="163"/>
      <c r="AT2" s="163"/>
      <c r="AU2" s="163"/>
      <c r="AV2" s="3" t="s">
        <v>70</v>
      </c>
      <c r="AW2" s="163" t="s">
        <v>13</v>
      </c>
      <c r="AX2" s="163"/>
      <c r="AY2" s="163"/>
      <c r="AZ2" s="163" t="s">
        <v>14</v>
      </c>
      <c r="BA2" s="163"/>
      <c r="BB2" s="163"/>
      <c r="BC2" s="163"/>
      <c r="BD2" s="163"/>
    </row>
    <row r="3" spans="1:56" x14ac:dyDescent="0.2">
      <c r="A3" s="180"/>
      <c r="B3" s="180"/>
      <c r="C3" s="180"/>
      <c r="D3" s="180"/>
      <c r="E3" s="171" t="s">
        <v>15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</row>
    <row r="4" spans="1:56" x14ac:dyDescent="0.2">
      <c r="A4" s="180"/>
      <c r="B4" s="180"/>
      <c r="C4" s="180"/>
      <c r="D4" s="180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</row>
    <row r="5" spans="1:56" x14ac:dyDescent="0.2">
      <c r="A5" s="180"/>
      <c r="B5" s="180"/>
      <c r="C5" s="180"/>
      <c r="D5" s="180"/>
      <c r="E5" s="169" t="s">
        <v>27</v>
      </c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</row>
    <row r="6" spans="1:56" x14ac:dyDescent="0.2">
      <c r="A6" s="181"/>
      <c r="B6" s="181"/>
      <c r="C6" s="181"/>
      <c r="D6" s="18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  <c r="AV6" s="9">
        <v>44</v>
      </c>
      <c r="AW6" s="9">
        <v>45</v>
      </c>
      <c r="AX6" s="9">
        <v>46</v>
      </c>
      <c r="AY6" s="9">
        <v>47</v>
      </c>
      <c r="AZ6" s="9">
        <v>48</v>
      </c>
      <c r="BA6" s="9">
        <v>49</v>
      </c>
      <c r="BB6" s="9">
        <v>50</v>
      </c>
      <c r="BC6" s="9">
        <v>51</v>
      </c>
      <c r="BD6" s="9">
        <v>52</v>
      </c>
    </row>
    <row r="7" spans="1:56" ht="12.75" customHeight="1" x14ac:dyDescent="0.2">
      <c r="A7" s="68"/>
      <c r="B7" s="205" t="s">
        <v>159</v>
      </c>
      <c r="C7" s="206" t="s">
        <v>145</v>
      </c>
      <c r="D7" s="137" t="s">
        <v>17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92">
        <v>0</v>
      </c>
      <c r="W7" s="92">
        <v>0</v>
      </c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92">
        <v>0</v>
      </c>
      <c r="AX7" s="92">
        <v>0</v>
      </c>
      <c r="AY7" s="92">
        <v>0</v>
      </c>
      <c r="AZ7" s="92">
        <v>0</v>
      </c>
      <c r="BA7" s="92">
        <v>0</v>
      </c>
      <c r="BB7" s="92">
        <v>0</v>
      </c>
      <c r="BC7" s="92">
        <v>0</v>
      </c>
      <c r="BD7" s="92">
        <v>0</v>
      </c>
    </row>
    <row r="8" spans="1:56" x14ac:dyDescent="0.2">
      <c r="A8" s="180" t="s">
        <v>50</v>
      </c>
      <c r="B8" s="205"/>
      <c r="C8" s="207"/>
      <c r="D8" s="137" t="s">
        <v>18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92">
        <v>0</v>
      </c>
      <c r="W8" s="92">
        <v>0</v>
      </c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92">
        <v>0</v>
      </c>
      <c r="AX8" s="92">
        <v>0</v>
      </c>
      <c r="AY8" s="92">
        <v>0</v>
      </c>
      <c r="AZ8" s="92">
        <v>0</v>
      </c>
      <c r="BA8" s="92">
        <v>0</v>
      </c>
      <c r="BB8" s="92">
        <v>0</v>
      </c>
      <c r="BC8" s="92">
        <v>0</v>
      </c>
      <c r="BD8" s="92">
        <v>0</v>
      </c>
    </row>
    <row r="9" spans="1:56" x14ac:dyDescent="0.2">
      <c r="A9" s="180"/>
      <c r="B9" s="157" t="s">
        <v>159</v>
      </c>
      <c r="C9" s="158" t="s">
        <v>191</v>
      </c>
      <c r="D9" s="2" t="s">
        <v>17</v>
      </c>
      <c r="E9" s="9"/>
      <c r="F9" s="9"/>
      <c r="G9" s="9"/>
      <c r="H9" s="9"/>
      <c r="I9" s="9"/>
      <c r="J9" s="9"/>
      <c r="K9" s="9"/>
      <c r="L9" s="9"/>
      <c r="M9" s="9"/>
      <c r="N9" s="9"/>
      <c r="O9" s="82"/>
      <c r="P9" s="230" t="s">
        <v>74</v>
      </c>
      <c r="Q9" s="82"/>
      <c r="R9" s="9"/>
      <c r="S9" s="9"/>
      <c r="T9" s="9"/>
      <c r="U9" s="9"/>
      <c r="V9" s="13">
        <v>0</v>
      </c>
      <c r="W9" s="13">
        <v>0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58"/>
      <c r="AQ9" s="9"/>
      <c r="AR9" s="9"/>
      <c r="AS9" s="9"/>
      <c r="AT9" s="9"/>
      <c r="AU9" s="9"/>
      <c r="AV9" s="9"/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</row>
    <row r="10" spans="1:56" x14ac:dyDescent="0.2">
      <c r="A10" s="180"/>
      <c r="B10" s="157"/>
      <c r="C10" s="159"/>
      <c r="D10" s="2" t="s">
        <v>18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82"/>
      <c r="P10" s="231"/>
      <c r="Q10" s="82"/>
      <c r="R10" s="9"/>
      <c r="S10" s="9"/>
      <c r="T10" s="9"/>
      <c r="U10" s="9"/>
      <c r="V10" s="13">
        <v>0</v>
      </c>
      <c r="W10" s="13">
        <v>0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58"/>
      <c r="AQ10" s="9"/>
      <c r="AR10" s="9"/>
      <c r="AS10" s="9"/>
      <c r="AT10" s="9"/>
      <c r="AU10" s="9"/>
      <c r="AV10" s="9"/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</row>
    <row r="11" spans="1:56" s="10" customFormat="1" ht="17.25" customHeight="1" x14ac:dyDescent="0.2">
      <c r="A11" s="180"/>
      <c r="B11" s="205" t="s">
        <v>32</v>
      </c>
      <c r="C11" s="206" t="s">
        <v>125</v>
      </c>
      <c r="D11" s="137" t="s">
        <v>17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>
        <v>0</v>
      </c>
      <c r="W11" s="92">
        <v>0</v>
      </c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>
        <v>0</v>
      </c>
      <c r="AX11" s="92">
        <v>0</v>
      </c>
      <c r="AY11" s="92">
        <v>0</v>
      </c>
      <c r="AZ11" s="92">
        <v>0</v>
      </c>
      <c r="BA11" s="92">
        <v>0</v>
      </c>
      <c r="BB11" s="92">
        <v>0</v>
      </c>
      <c r="BC11" s="92">
        <v>0</v>
      </c>
      <c r="BD11" s="92">
        <v>0</v>
      </c>
    </row>
    <row r="12" spans="1:56" s="10" customFormat="1" x14ac:dyDescent="0.2">
      <c r="A12" s="180"/>
      <c r="B12" s="205"/>
      <c r="C12" s="207"/>
      <c r="D12" s="137" t="s">
        <v>18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>
        <v>0</v>
      </c>
      <c r="W12" s="92">
        <v>0</v>
      </c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>
        <v>0</v>
      </c>
      <c r="AX12" s="92">
        <v>0</v>
      </c>
      <c r="AY12" s="92">
        <v>0</v>
      </c>
      <c r="AZ12" s="92">
        <v>0</v>
      </c>
      <c r="BA12" s="92">
        <v>0</v>
      </c>
      <c r="BB12" s="92">
        <v>0</v>
      </c>
      <c r="BC12" s="92">
        <v>0</v>
      </c>
      <c r="BD12" s="92">
        <v>0</v>
      </c>
    </row>
    <row r="13" spans="1:56" x14ac:dyDescent="0.2">
      <c r="A13" s="180"/>
      <c r="B13" s="157" t="s">
        <v>33</v>
      </c>
      <c r="C13" s="209" t="s">
        <v>115</v>
      </c>
      <c r="D13" s="2" t="s">
        <v>17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19" t="s">
        <v>74</v>
      </c>
      <c r="Q13" s="12"/>
      <c r="R13" s="12"/>
      <c r="S13" s="12"/>
      <c r="T13" s="12"/>
      <c r="U13" s="60"/>
      <c r="V13" s="13">
        <v>0</v>
      </c>
      <c r="W13" s="13">
        <v>0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2"/>
      <c r="AI13" s="12"/>
      <c r="AJ13" s="12"/>
      <c r="AK13" s="12"/>
      <c r="AL13" s="13"/>
      <c r="AM13" s="12"/>
      <c r="AN13" s="12"/>
      <c r="AO13" s="49"/>
      <c r="AP13" s="49"/>
      <c r="AQ13" s="58"/>
      <c r="AR13" s="48"/>
      <c r="AS13" s="12"/>
      <c r="AT13" s="12"/>
      <c r="AU13" s="12"/>
      <c r="AV13" s="12"/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</row>
    <row r="14" spans="1:56" x14ac:dyDescent="0.2">
      <c r="A14" s="180"/>
      <c r="B14" s="157"/>
      <c r="C14" s="210"/>
      <c r="D14" s="2" t="s">
        <v>18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20"/>
      <c r="Q14" s="12"/>
      <c r="R14" s="12"/>
      <c r="S14" s="12"/>
      <c r="T14" s="12"/>
      <c r="U14" s="60"/>
      <c r="V14" s="13">
        <v>0</v>
      </c>
      <c r="W14" s="13">
        <v>0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2"/>
      <c r="AI14" s="12"/>
      <c r="AJ14" s="12"/>
      <c r="AK14" s="12"/>
      <c r="AL14" s="13"/>
      <c r="AM14" s="12"/>
      <c r="AN14" s="12"/>
      <c r="AO14" s="49"/>
      <c r="AP14" s="49"/>
      <c r="AQ14" s="58"/>
      <c r="AR14" s="48"/>
      <c r="AS14" s="12"/>
      <c r="AT14" s="12"/>
      <c r="AU14" s="12"/>
      <c r="AV14" s="12"/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</row>
    <row r="15" spans="1:56" x14ac:dyDescent="0.2">
      <c r="A15" s="180"/>
      <c r="B15" s="157" t="s">
        <v>34</v>
      </c>
      <c r="C15" s="157" t="s">
        <v>19</v>
      </c>
      <c r="D15" s="2" t="s">
        <v>17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49"/>
      <c r="Q15" s="12"/>
      <c r="R15" s="12"/>
      <c r="S15" s="12"/>
      <c r="T15" s="12"/>
      <c r="U15" s="46"/>
      <c r="V15" s="13">
        <v>0</v>
      </c>
      <c r="W15" s="13">
        <v>0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60"/>
      <c r="AQ15" s="13"/>
      <c r="AR15" s="13"/>
      <c r="AS15" s="13"/>
      <c r="AT15" s="12"/>
      <c r="AU15" s="12"/>
      <c r="AV15" s="12"/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</row>
    <row r="16" spans="1:56" x14ac:dyDescent="0.2">
      <c r="A16" s="180"/>
      <c r="B16" s="157"/>
      <c r="C16" s="157"/>
      <c r="D16" s="2" t="s">
        <v>18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49"/>
      <c r="Q16" s="12"/>
      <c r="R16" s="12"/>
      <c r="S16" s="12"/>
      <c r="T16" s="12"/>
      <c r="U16" s="46"/>
      <c r="V16" s="13">
        <v>0</v>
      </c>
      <c r="W16" s="13"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60"/>
      <c r="AQ16" s="13"/>
      <c r="AR16" s="13"/>
      <c r="AS16" s="13"/>
      <c r="AT16" s="12"/>
      <c r="AU16" s="12"/>
      <c r="AV16" s="12"/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</row>
    <row r="17" spans="1:56" x14ac:dyDescent="0.2">
      <c r="A17" s="180"/>
      <c r="B17" s="157" t="s">
        <v>121</v>
      </c>
      <c r="C17" s="157" t="s">
        <v>21</v>
      </c>
      <c r="D17" s="2" t="s">
        <v>17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58"/>
      <c r="Q17" s="12"/>
      <c r="R17" s="12"/>
      <c r="S17" s="12"/>
      <c r="T17" s="12"/>
      <c r="U17" s="60"/>
      <c r="V17" s="13">
        <v>0</v>
      </c>
      <c r="W17" s="13">
        <v>0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60"/>
      <c r="AQ17" s="13"/>
      <c r="AR17" s="13"/>
      <c r="AS17" s="13"/>
      <c r="AT17" s="12"/>
      <c r="AU17" s="12"/>
      <c r="AV17" s="12"/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</row>
    <row r="18" spans="1:56" x14ac:dyDescent="0.2">
      <c r="A18" s="180"/>
      <c r="B18" s="157"/>
      <c r="C18" s="157"/>
      <c r="D18" s="2" t="s">
        <v>18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58"/>
      <c r="Q18" s="12"/>
      <c r="R18" s="12"/>
      <c r="S18" s="12"/>
      <c r="T18" s="12"/>
      <c r="U18" s="60"/>
      <c r="V18" s="13">
        <v>0</v>
      </c>
      <c r="W18" s="13"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60"/>
      <c r="AQ18" s="13"/>
      <c r="AR18" s="13"/>
      <c r="AS18" s="13"/>
      <c r="AT18" s="12"/>
      <c r="AU18" s="12"/>
      <c r="AV18" s="12"/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</row>
    <row r="19" spans="1:56" x14ac:dyDescent="0.2">
      <c r="A19" s="180"/>
      <c r="B19" s="158" t="s">
        <v>164</v>
      </c>
      <c r="C19" s="158" t="s">
        <v>165</v>
      </c>
      <c r="D19" s="2" t="s">
        <v>17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19" t="s">
        <v>74</v>
      </c>
      <c r="Q19" s="12"/>
      <c r="R19" s="12"/>
      <c r="S19" s="12"/>
      <c r="T19" s="12"/>
      <c r="U19" s="60"/>
      <c r="V19" s="13">
        <v>0</v>
      </c>
      <c r="W19" s="13">
        <v>0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60"/>
      <c r="AQ19" s="13"/>
      <c r="AR19" s="13"/>
      <c r="AS19" s="13"/>
      <c r="AT19" s="12"/>
      <c r="AU19" s="12"/>
      <c r="AV19" s="12"/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</row>
    <row r="20" spans="1:56" x14ac:dyDescent="0.2">
      <c r="A20" s="180"/>
      <c r="B20" s="159"/>
      <c r="C20" s="159"/>
      <c r="D20" s="2" t="s">
        <v>18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20"/>
      <c r="Q20" s="12"/>
      <c r="R20" s="12"/>
      <c r="S20" s="12"/>
      <c r="T20" s="12"/>
      <c r="U20" s="60"/>
      <c r="V20" s="13">
        <v>0</v>
      </c>
      <c r="W20" s="13">
        <v>0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60"/>
      <c r="AQ20" s="13"/>
      <c r="AR20" s="13"/>
      <c r="AS20" s="13"/>
      <c r="AT20" s="12"/>
      <c r="AU20" s="12"/>
      <c r="AV20" s="12"/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</row>
    <row r="21" spans="1:56" x14ac:dyDescent="0.2">
      <c r="A21" s="180"/>
      <c r="B21" s="206" t="s">
        <v>38</v>
      </c>
      <c r="C21" s="206" t="s">
        <v>135</v>
      </c>
      <c r="D21" s="131" t="s">
        <v>17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90"/>
      <c r="V21" s="90">
        <v>0</v>
      </c>
      <c r="W21" s="90">
        <v>0</v>
      </c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104"/>
      <c r="AQ21" s="90"/>
      <c r="AR21" s="90"/>
      <c r="AS21" s="90"/>
      <c r="AT21" s="89"/>
      <c r="AU21" s="89"/>
      <c r="AV21" s="89"/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</row>
    <row r="22" spans="1:56" x14ac:dyDescent="0.2">
      <c r="A22" s="180"/>
      <c r="B22" s="207"/>
      <c r="C22" s="207"/>
      <c r="D22" s="131" t="s">
        <v>18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/>
      <c r="V22" s="90">
        <v>0</v>
      </c>
      <c r="W22" s="90">
        <v>0</v>
      </c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104"/>
      <c r="AQ22" s="90"/>
      <c r="AR22" s="90"/>
      <c r="AS22" s="90"/>
      <c r="AT22" s="89"/>
      <c r="AU22" s="89"/>
      <c r="AV22" s="89"/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</row>
    <row r="23" spans="1:56" s="10" customFormat="1" ht="12.75" customHeight="1" x14ac:dyDescent="0.2">
      <c r="A23" s="180"/>
      <c r="B23" s="205" t="s">
        <v>39</v>
      </c>
      <c r="C23" s="205" t="s">
        <v>136</v>
      </c>
      <c r="D23" s="131" t="s">
        <v>17</v>
      </c>
      <c r="E23" s="138"/>
      <c r="F23" s="138"/>
      <c r="G23" s="138"/>
      <c r="H23" s="138"/>
      <c r="I23" s="138"/>
      <c r="J23" s="138"/>
      <c r="K23" s="138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>
        <v>0</v>
      </c>
      <c r="W23" s="144">
        <v>0</v>
      </c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38"/>
      <c r="AI23" s="138"/>
      <c r="AJ23" s="138"/>
      <c r="AK23" s="138"/>
      <c r="AL23" s="144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>
        <v>0</v>
      </c>
      <c r="AX23" s="138">
        <v>0</v>
      </c>
      <c r="AY23" s="138">
        <v>0</v>
      </c>
      <c r="AZ23" s="138">
        <v>0</v>
      </c>
      <c r="BA23" s="138">
        <v>0</v>
      </c>
      <c r="BB23" s="138">
        <v>0</v>
      </c>
      <c r="BC23" s="138">
        <v>0</v>
      </c>
      <c r="BD23" s="6">
        <v>0</v>
      </c>
    </row>
    <row r="24" spans="1:56" s="10" customFormat="1" x14ac:dyDescent="0.2">
      <c r="A24" s="180"/>
      <c r="B24" s="205"/>
      <c r="C24" s="205"/>
      <c r="D24" s="131" t="s">
        <v>18</v>
      </c>
      <c r="E24" s="138"/>
      <c r="F24" s="138"/>
      <c r="G24" s="138"/>
      <c r="H24" s="138"/>
      <c r="I24" s="138"/>
      <c r="J24" s="138"/>
      <c r="K24" s="138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>
        <v>0</v>
      </c>
      <c r="W24" s="144">
        <v>0</v>
      </c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38"/>
      <c r="AI24" s="138"/>
      <c r="AJ24" s="138"/>
      <c r="AK24" s="138"/>
      <c r="AL24" s="144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>
        <v>0</v>
      </c>
      <c r="AX24" s="138">
        <v>0</v>
      </c>
      <c r="AY24" s="138">
        <v>0</v>
      </c>
      <c r="AZ24" s="138">
        <v>0</v>
      </c>
      <c r="BA24" s="138">
        <v>0</v>
      </c>
      <c r="BB24" s="138">
        <v>0</v>
      </c>
      <c r="BC24" s="138">
        <v>0</v>
      </c>
      <c r="BD24" s="6">
        <v>0</v>
      </c>
    </row>
    <row r="25" spans="1:56" s="10" customFormat="1" ht="12.75" customHeight="1" x14ac:dyDescent="0.2">
      <c r="A25" s="180"/>
      <c r="B25" s="208" t="s">
        <v>40</v>
      </c>
      <c r="C25" s="208" t="s">
        <v>85</v>
      </c>
      <c r="D25" s="2" t="s">
        <v>17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>
        <v>0</v>
      </c>
      <c r="W25" s="48">
        <v>0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190" t="s">
        <v>158</v>
      </c>
      <c r="AQ25" s="48"/>
      <c r="AR25" s="48"/>
      <c r="AS25" s="48"/>
      <c r="AT25" s="48"/>
      <c r="AU25" s="48"/>
      <c r="AV25" s="48"/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</row>
    <row r="26" spans="1:56" s="10" customFormat="1" x14ac:dyDescent="0.2">
      <c r="A26" s="180"/>
      <c r="B26" s="208"/>
      <c r="C26" s="208"/>
      <c r="D26" s="2" t="s">
        <v>18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>
        <v>0</v>
      </c>
      <c r="W26" s="88">
        <v>0</v>
      </c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191"/>
      <c r="AQ26" s="88"/>
      <c r="AR26" s="88"/>
      <c r="AS26" s="88"/>
      <c r="AT26" s="88"/>
      <c r="AU26" s="88"/>
      <c r="AV26" s="88"/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</row>
    <row r="27" spans="1:56" x14ac:dyDescent="0.2">
      <c r="A27" s="180"/>
      <c r="B27" s="157" t="s">
        <v>41</v>
      </c>
      <c r="C27" s="157" t="s">
        <v>86</v>
      </c>
      <c r="D27" s="2" t="s">
        <v>17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49"/>
      <c r="Q27" s="12"/>
      <c r="R27" s="12"/>
      <c r="S27" s="12"/>
      <c r="T27" s="12"/>
      <c r="U27" s="59"/>
      <c r="V27" s="12">
        <v>0</v>
      </c>
      <c r="W27" s="12">
        <v>0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91"/>
      <c r="AQ27" s="49"/>
      <c r="AR27" s="12"/>
      <c r="AS27" s="12"/>
      <c r="AT27" s="12"/>
      <c r="AU27" s="12"/>
      <c r="AV27" s="58"/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</row>
    <row r="28" spans="1:56" x14ac:dyDescent="0.2">
      <c r="A28" s="180"/>
      <c r="B28" s="157"/>
      <c r="C28" s="157"/>
      <c r="D28" s="2" t="s">
        <v>18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9"/>
      <c r="Q28" s="12"/>
      <c r="R28" s="12"/>
      <c r="S28" s="12"/>
      <c r="T28" s="12"/>
      <c r="U28" s="59"/>
      <c r="V28" s="12">
        <v>0</v>
      </c>
      <c r="W28" s="12">
        <v>0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92"/>
      <c r="AQ28" s="49"/>
      <c r="AR28" s="12"/>
      <c r="AS28" s="12"/>
      <c r="AT28" s="12"/>
      <c r="AU28" s="12"/>
      <c r="AV28" s="58"/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</row>
    <row r="29" spans="1:56" x14ac:dyDescent="0.2">
      <c r="A29" s="180"/>
      <c r="B29" s="157" t="s">
        <v>43</v>
      </c>
      <c r="C29" s="157" t="s">
        <v>88</v>
      </c>
      <c r="D29" s="2" t="s">
        <v>17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9"/>
      <c r="Q29" s="57"/>
      <c r="R29" s="12"/>
      <c r="S29" s="12"/>
      <c r="T29" s="12"/>
      <c r="U29" s="59"/>
      <c r="V29" s="12">
        <v>0</v>
      </c>
      <c r="W29" s="12">
        <v>0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59"/>
      <c r="AQ29" s="49"/>
      <c r="AR29" s="12"/>
      <c r="AS29" s="12"/>
      <c r="AT29" s="12"/>
      <c r="AU29" s="12"/>
      <c r="AV29" s="12"/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</row>
    <row r="30" spans="1:56" x14ac:dyDescent="0.2">
      <c r="A30" s="180"/>
      <c r="B30" s="157"/>
      <c r="C30" s="157"/>
      <c r="D30" s="2" t="s">
        <v>18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49"/>
      <c r="Q30" s="57"/>
      <c r="R30" s="12"/>
      <c r="S30" s="12"/>
      <c r="T30" s="12"/>
      <c r="U30" s="59"/>
      <c r="V30" s="12">
        <v>0</v>
      </c>
      <c r="W30" s="12">
        <v>0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59"/>
      <c r="AQ30" s="49"/>
      <c r="AR30" s="12"/>
      <c r="AS30" s="12"/>
      <c r="AT30" s="12"/>
      <c r="AU30" s="12"/>
      <c r="AV30" s="12"/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</row>
    <row r="31" spans="1:56" ht="12.75" customHeight="1" x14ac:dyDescent="0.2">
      <c r="A31" s="180"/>
      <c r="B31" s="208" t="s">
        <v>89</v>
      </c>
      <c r="C31" s="208" t="s">
        <v>93</v>
      </c>
      <c r="D31" s="2" t="s">
        <v>17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49"/>
      <c r="P31" s="49"/>
      <c r="Q31" s="58"/>
      <c r="R31" s="49"/>
      <c r="S31" s="12"/>
      <c r="T31" s="12"/>
      <c r="U31" s="12"/>
      <c r="V31" s="12">
        <v>0</v>
      </c>
      <c r="W31" s="12"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83"/>
      <c r="AQ31" s="64"/>
      <c r="AR31" s="12"/>
      <c r="AS31" s="12"/>
      <c r="AT31" s="12"/>
      <c r="AU31" s="12"/>
      <c r="AV31" s="226" t="s">
        <v>78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</row>
    <row r="32" spans="1:56" x14ac:dyDescent="0.2">
      <c r="A32" s="180"/>
      <c r="B32" s="208"/>
      <c r="C32" s="208"/>
      <c r="D32" s="2" t="s">
        <v>18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49"/>
      <c r="P32" s="49"/>
      <c r="Q32" s="58"/>
      <c r="R32" s="49"/>
      <c r="S32" s="12"/>
      <c r="T32" s="12"/>
      <c r="U32" s="12"/>
      <c r="V32" s="12">
        <v>0</v>
      </c>
      <c r="W32" s="12">
        <v>0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83"/>
      <c r="AQ32" s="64"/>
      <c r="AR32" s="12"/>
      <c r="AS32" s="12"/>
      <c r="AT32" s="12"/>
      <c r="AU32" s="12"/>
      <c r="AV32" s="227"/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</row>
    <row r="33" spans="1:56" ht="12.75" customHeight="1" x14ac:dyDescent="0.2">
      <c r="A33" s="180"/>
      <c r="B33" s="208" t="s">
        <v>90</v>
      </c>
      <c r="C33" s="157" t="s">
        <v>94</v>
      </c>
      <c r="D33" s="2" t="s">
        <v>17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49"/>
      <c r="Q33" s="57"/>
      <c r="R33" s="12"/>
      <c r="S33" s="12"/>
      <c r="T33" s="12"/>
      <c r="U33" s="13"/>
      <c r="V33" s="13">
        <v>0</v>
      </c>
      <c r="W33" s="13">
        <v>0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49"/>
      <c r="AQ33" s="59"/>
      <c r="AR33" s="12"/>
      <c r="AS33" s="12"/>
      <c r="AT33" s="12"/>
      <c r="AU33" s="12"/>
      <c r="AV33" s="12"/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</row>
    <row r="34" spans="1:56" x14ac:dyDescent="0.2">
      <c r="A34" s="180"/>
      <c r="B34" s="208"/>
      <c r="C34" s="157"/>
      <c r="D34" s="2" t="s">
        <v>18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49"/>
      <c r="Q34" s="57"/>
      <c r="R34" s="12"/>
      <c r="S34" s="12"/>
      <c r="T34" s="12"/>
      <c r="U34" s="13"/>
      <c r="V34" s="13">
        <v>0</v>
      </c>
      <c r="W34" s="13">
        <v>0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49"/>
      <c r="AQ34" s="59"/>
      <c r="AR34" s="12"/>
      <c r="AS34" s="12"/>
      <c r="AT34" s="12"/>
      <c r="AU34" s="12"/>
      <c r="AV34" s="12"/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</row>
    <row r="35" spans="1:56" ht="12.75" customHeight="1" x14ac:dyDescent="0.2">
      <c r="A35" s="180"/>
      <c r="B35" s="208" t="s">
        <v>91</v>
      </c>
      <c r="C35" s="158" t="s">
        <v>97</v>
      </c>
      <c r="D35" s="2" t="s">
        <v>17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49"/>
      <c r="Q35" s="12"/>
      <c r="R35" s="12"/>
      <c r="S35" s="12"/>
      <c r="T35" s="12"/>
      <c r="U35" s="228" t="s">
        <v>78</v>
      </c>
      <c r="V35" s="13">
        <v>0</v>
      </c>
      <c r="W35" s="13"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59"/>
      <c r="AQ35" s="49"/>
      <c r="AR35" s="12"/>
      <c r="AS35" s="12"/>
      <c r="AT35" s="12"/>
      <c r="AU35" s="12"/>
      <c r="AV35" s="58"/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</row>
    <row r="36" spans="1:56" x14ac:dyDescent="0.2">
      <c r="A36" s="180"/>
      <c r="B36" s="208"/>
      <c r="C36" s="159"/>
      <c r="D36" s="2" t="s">
        <v>18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52"/>
      <c r="Q36" s="19"/>
      <c r="R36" s="19"/>
      <c r="S36" s="19"/>
      <c r="T36" s="19"/>
      <c r="U36" s="229"/>
      <c r="V36" s="13">
        <v>0</v>
      </c>
      <c r="W36" s="13">
        <v>0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59"/>
      <c r="AQ36" s="49"/>
      <c r="AR36" s="12"/>
      <c r="AS36" s="12"/>
      <c r="AT36" s="12"/>
      <c r="AU36" s="12"/>
      <c r="AV36" s="58"/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</row>
    <row r="37" spans="1:56" ht="12.75" customHeight="1" x14ac:dyDescent="0.2">
      <c r="A37" s="180"/>
      <c r="B37" s="208" t="s">
        <v>91</v>
      </c>
      <c r="C37" s="157" t="s">
        <v>95</v>
      </c>
      <c r="D37" s="2" t="s">
        <v>17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49"/>
      <c r="Q37" s="12"/>
      <c r="R37" s="12"/>
      <c r="S37" s="12"/>
      <c r="T37" s="12"/>
      <c r="U37" s="193" t="s">
        <v>78</v>
      </c>
      <c r="V37" s="13">
        <v>0</v>
      </c>
      <c r="W37" s="13">
        <v>0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49"/>
      <c r="AQ37" s="59"/>
      <c r="AR37" s="12"/>
      <c r="AS37" s="12"/>
      <c r="AT37" s="12"/>
      <c r="AU37" s="12"/>
      <c r="AV37" s="12"/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</row>
    <row r="38" spans="1:56" x14ac:dyDescent="0.2">
      <c r="A38" s="180"/>
      <c r="B38" s="208"/>
      <c r="C38" s="157"/>
      <c r="D38" s="2" t="s">
        <v>18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49"/>
      <c r="Q38" s="12"/>
      <c r="R38" s="12"/>
      <c r="S38" s="12"/>
      <c r="T38" s="12"/>
      <c r="U38" s="194"/>
      <c r="V38" s="13">
        <v>0</v>
      </c>
      <c r="W38" s="13">
        <v>0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49"/>
      <c r="AQ38" s="59"/>
      <c r="AR38" s="12"/>
      <c r="AS38" s="12"/>
      <c r="AT38" s="12"/>
      <c r="AU38" s="12"/>
      <c r="AV38" s="12"/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</row>
    <row r="39" spans="1:56" ht="12.75" customHeight="1" x14ac:dyDescent="0.2">
      <c r="A39" s="180"/>
      <c r="B39" s="208" t="s">
        <v>116</v>
      </c>
      <c r="C39" s="157" t="s">
        <v>117</v>
      </c>
      <c r="D39" s="2" t="s">
        <v>17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49"/>
      <c r="Q39" s="57"/>
      <c r="R39" s="12"/>
      <c r="S39" s="12"/>
      <c r="T39" s="12"/>
      <c r="U39" s="228" t="s">
        <v>78</v>
      </c>
      <c r="V39" s="13">
        <v>0</v>
      </c>
      <c r="W39" s="13">
        <v>0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58"/>
      <c r="AQ39" s="49"/>
      <c r="AR39" s="49"/>
      <c r="AS39" s="49"/>
      <c r="AT39" s="49"/>
      <c r="AU39" s="49"/>
      <c r="AV39" s="58"/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</row>
    <row r="40" spans="1:56" x14ac:dyDescent="0.2">
      <c r="A40" s="180"/>
      <c r="B40" s="208"/>
      <c r="C40" s="157"/>
      <c r="D40" s="2" t="s">
        <v>18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49"/>
      <c r="Q40" s="57"/>
      <c r="R40" s="12"/>
      <c r="S40" s="12"/>
      <c r="T40" s="12"/>
      <c r="U40" s="229"/>
      <c r="V40" s="13">
        <v>0</v>
      </c>
      <c r="W40" s="13">
        <v>0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58"/>
      <c r="AQ40" s="49"/>
      <c r="AR40" s="49"/>
      <c r="AS40" s="49"/>
      <c r="AT40" s="49"/>
      <c r="AU40" s="49"/>
      <c r="AV40" s="58"/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</row>
    <row r="41" spans="1:56" ht="12.75" customHeight="1" x14ac:dyDescent="0.2">
      <c r="A41" s="180"/>
      <c r="B41" s="208" t="s">
        <v>44</v>
      </c>
      <c r="C41" s="157" t="s">
        <v>51</v>
      </c>
      <c r="D41" s="2" t="s">
        <v>17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49"/>
      <c r="Q41" s="12"/>
      <c r="R41" s="12"/>
      <c r="S41" s="12"/>
      <c r="T41" s="12"/>
      <c r="U41" s="77"/>
      <c r="V41" s="13">
        <v>0</v>
      </c>
      <c r="W41" s="13">
        <v>0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219" t="s">
        <v>74</v>
      </c>
      <c r="AQ41" s="49"/>
      <c r="AR41" s="12"/>
      <c r="AS41" s="12"/>
      <c r="AT41" s="12"/>
      <c r="AU41" s="12"/>
      <c r="AV41" s="58"/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</row>
    <row r="42" spans="1:56" x14ac:dyDescent="0.2">
      <c r="A42" s="180"/>
      <c r="B42" s="208"/>
      <c r="C42" s="157"/>
      <c r="D42" s="2" t="s">
        <v>18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49"/>
      <c r="Q42" s="12"/>
      <c r="R42" s="12"/>
      <c r="S42" s="12"/>
      <c r="T42" s="12"/>
      <c r="U42" s="77"/>
      <c r="V42" s="13">
        <v>0</v>
      </c>
      <c r="W42" s="13">
        <v>0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220"/>
      <c r="AQ42" s="49"/>
      <c r="AR42" s="12"/>
      <c r="AS42" s="12"/>
      <c r="AT42" s="12"/>
      <c r="AU42" s="12"/>
      <c r="AV42" s="58"/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</row>
    <row r="43" spans="1:56" ht="12.75" customHeight="1" x14ac:dyDescent="0.2">
      <c r="A43" s="180"/>
      <c r="B43" s="208" t="s">
        <v>102</v>
      </c>
      <c r="C43" s="157" t="s">
        <v>104</v>
      </c>
      <c r="D43" s="2" t="s">
        <v>17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49"/>
      <c r="Q43" s="58"/>
      <c r="R43" s="12"/>
      <c r="S43" s="12"/>
      <c r="T43" s="12"/>
      <c r="U43" s="13"/>
      <c r="V43" s="13">
        <v>0</v>
      </c>
      <c r="W43" s="13">
        <v>0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219" t="s">
        <v>74</v>
      </c>
      <c r="AQ43" s="49"/>
      <c r="AR43" s="12"/>
      <c r="AS43" s="12"/>
      <c r="AT43" s="12"/>
      <c r="AU43" s="12"/>
      <c r="AV43" s="12"/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</row>
    <row r="44" spans="1:56" x14ac:dyDescent="0.2">
      <c r="A44" s="180"/>
      <c r="B44" s="208"/>
      <c r="C44" s="157"/>
      <c r="D44" s="2" t="s">
        <v>18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49"/>
      <c r="Q44" s="58"/>
      <c r="R44" s="12"/>
      <c r="S44" s="12"/>
      <c r="T44" s="12"/>
      <c r="U44" s="13"/>
      <c r="V44" s="13">
        <v>0</v>
      </c>
      <c r="W44" s="13">
        <v>0</v>
      </c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220"/>
      <c r="AQ44" s="49"/>
      <c r="AR44" s="12"/>
      <c r="AS44" s="12"/>
      <c r="AT44" s="12"/>
      <c r="AU44" s="12"/>
      <c r="AV44" s="12"/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</row>
    <row r="45" spans="1:56" ht="12.75" customHeight="1" x14ac:dyDescent="0.2">
      <c r="A45" s="180"/>
      <c r="B45" s="205" t="s">
        <v>46</v>
      </c>
      <c r="C45" s="205" t="s">
        <v>109</v>
      </c>
      <c r="D45" s="137" t="s">
        <v>17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97"/>
      <c r="Q45" s="89"/>
      <c r="R45" s="89"/>
      <c r="S45" s="89"/>
      <c r="T45" s="89"/>
      <c r="U45" s="90"/>
      <c r="V45" s="90">
        <v>0</v>
      </c>
      <c r="W45" s="90">
        <v>0</v>
      </c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97"/>
      <c r="AQ45" s="97"/>
      <c r="AR45" s="89"/>
      <c r="AS45" s="89"/>
      <c r="AT45" s="89"/>
      <c r="AU45" s="89"/>
      <c r="AV45" s="89"/>
      <c r="AW45" s="89">
        <v>0</v>
      </c>
      <c r="AX45" s="89">
        <v>0</v>
      </c>
      <c r="AY45" s="89">
        <v>0</v>
      </c>
      <c r="AZ45" s="89">
        <v>0</v>
      </c>
      <c r="BA45" s="89">
        <v>0</v>
      </c>
      <c r="BB45" s="89">
        <v>0</v>
      </c>
      <c r="BC45" s="89">
        <v>0</v>
      </c>
      <c r="BD45" s="89">
        <v>0</v>
      </c>
    </row>
    <row r="46" spans="1:56" ht="21.75" customHeight="1" x14ac:dyDescent="0.2">
      <c r="A46" s="180"/>
      <c r="B46" s="205"/>
      <c r="C46" s="205"/>
      <c r="D46" s="137" t="s">
        <v>18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97"/>
      <c r="Q46" s="89"/>
      <c r="R46" s="89"/>
      <c r="S46" s="89"/>
      <c r="T46" s="89"/>
      <c r="U46" s="90"/>
      <c r="V46" s="90">
        <v>0</v>
      </c>
      <c r="W46" s="90">
        <v>0</v>
      </c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97"/>
      <c r="AQ46" s="97"/>
      <c r="AR46" s="89"/>
      <c r="AS46" s="89"/>
      <c r="AT46" s="89"/>
      <c r="AU46" s="89"/>
      <c r="AV46" s="89"/>
      <c r="AW46" s="89">
        <v>0</v>
      </c>
      <c r="AX46" s="89">
        <v>0</v>
      </c>
      <c r="AY46" s="89">
        <v>0</v>
      </c>
      <c r="AZ46" s="89">
        <v>0</v>
      </c>
      <c r="BA46" s="89">
        <v>0</v>
      </c>
      <c r="BB46" s="89">
        <v>0</v>
      </c>
      <c r="BC46" s="89">
        <v>0</v>
      </c>
      <c r="BD46" s="89">
        <v>0</v>
      </c>
    </row>
    <row r="47" spans="1:56" s="10" customFormat="1" ht="18.75" customHeight="1" x14ac:dyDescent="0.2">
      <c r="A47" s="180"/>
      <c r="B47" s="208" t="s">
        <v>47</v>
      </c>
      <c r="C47" s="208" t="s">
        <v>110</v>
      </c>
      <c r="D47" s="2" t="s">
        <v>17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58"/>
      <c r="V47" s="48">
        <v>0</v>
      </c>
      <c r="W47" s="48">
        <v>0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</row>
    <row r="48" spans="1:56" s="10" customFormat="1" ht="16.5" customHeight="1" x14ac:dyDescent="0.2">
      <c r="A48" s="180"/>
      <c r="B48" s="208"/>
      <c r="C48" s="208"/>
      <c r="D48" s="2" t="s">
        <v>18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58"/>
      <c r="V48" s="48">
        <v>0</v>
      </c>
      <c r="W48" s="48">
        <v>0</v>
      </c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</row>
    <row r="49" spans="1:56" ht="12.75" customHeight="1" x14ac:dyDescent="0.2">
      <c r="A49" s="180"/>
      <c r="B49" s="7" t="s">
        <v>60</v>
      </c>
      <c r="C49" s="7" t="s">
        <v>182</v>
      </c>
      <c r="D49" s="2" t="s">
        <v>17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49"/>
      <c r="Q49" s="145" t="s">
        <v>74</v>
      </c>
      <c r="R49" s="12"/>
      <c r="S49" s="12"/>
      <c r="T49" s="12"/>
      <c r="U49" s="13"/>
      <c r="V49" s="13">
        <v>0</v>
      </c>
      <c r="W49" s="13">
        <v>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77"/>
      <c r="AQ49" s="13"/>
      <c r="AR49" s="13"/>
      <c r="AS49" s="13"/>
      <c r="AT49" s="12"/>
      <c r="AU49" s="12"/>
      <c r="AV49" s="12"/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</row>
    <row r="50" spans="1:56" x14ac:dyDescent="0.2">
      <c r="A50" s="180"/>
      <c r="B50" s="7" t="s">
        <v>111</v>
      </c>
      <c r="C50" s="7" t="s">
        <v>183</v>
      </c>
      <c r="D50" s="2" t="s">
        <v>17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9"/>
      <c r="Q50" s="12"/>
      <c r="R50" s="12"/>
      <c r="S50" s="12"/>
      <c r="T50" s="12"/>
      <c r="U50" s="13"/>
      <c r="V50" s="13">
        <v>0</v>
      </c>
      <c r="W50" s="13">
        <v>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77"/>
      <c r="AQ50" s="13" t="s">
        <v>137</v>
      </c>
      <c r="AR50" s="13" t="s">
        <v>137</v>
      </c>
      <c r="AS50" s="13"/>
      <c r="AT50" s="12"/>
      <c r="AU50" s="12"/>
      <c r="AV50" s="12"/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</row>
    <row r="51" spans="1:56" ht="12" customHeight="1" x14ac:dyDescent="0.2">
      <c r="A51" s="180"/>
      <c r="B51" s="205" t="s">
        <v>48</v>
      </c>
      <c r="C51" s="205" t="s">
        <v>124</v>
      </c>
      <c r="D51" s="131" t="s">
        <v>17</v>
      </c>
      <c r="E51" s="89"/>
      <c r="F51" s="89"/>
      <c r="G51" s="89"/>
      <c r="H51" s="89"/>
      <c r="I51" s="89"/>
      <c r="J51" s="89"/>
      <c r="K51" s="89"/>
      <c r="L51" s="90"/>
      <c r="M51" s="90"/>
      <c r="N51" s="90"/>
      <c r="O51" s="90"/>
      <c r="P51" s="90"/>
      <c r="Q51" s="98"/>
      <c r="R51" s="90"/>
      <c r="S51" s="90"/>
      <c r="T51" s="90"/>
      <c r="U51" s="90"/>
      <c r="V51" s="90">
        <v>0</v>
      </c>
      <c r="W51" s="90">
        <v>0</v>
      </c>
      <c r="X51" s="90"/>
      <c r="Y51" s="90"/>
      <c r="Z51" s="90"/>
      <c r="AA51" s="98"/>
      <c r="AB51" s="90"/>
      <c r="AC51" s="90"/>
      <c r="AD51" s="90"/>
      <c r="AE51" s="90"/>
      <c r="AF51" s="90"/>
      <c r="AG51" s="90"/>
      <c r="AH51" s="89"/>
      <c r="AI51" s="89"/>
      <c r="AJ51" s="89"/>
      <c r="AK51" s="89"/>
      <c r="AL51" s="90"/>
      <c r="AM51" s="89"/>
      <c r="AN51" s="89"/>
      <c r="AO51" s="89"/>
      <c r="AP51" s="89"/>
      <c r="AQ51" s="102"/>
      <c r="AR51" s="92"/>
      <c r="AS51" s="89"/>
      <c r="AT51" s="89"/>
      <c r="AU51" s="89"/>
      <c r="AV51" s="224" t="s">
        <v>184</v>
      </c>
      <c r="AW51" s="89">
        <v>0</v>
      </c>
      <c r="AX51" s="89">
        <v>0</v>
      </c>
      <c r="AY51" s="89">
        <v>0</v>
      </c>
      <c r="AZ51" s="89">
        <v>0</v>
      </c>
      <c r="BA51" s="89">
        <v>0</v>
      </c>
      <c r="BB51" s="89">
        <v>0</v>
      </c>
      <c r="BC51" s="89">
        <v>0</v>
      </c>
      <c r="BD51" s="89">
        <v>0</v>
      </c>
    </row>
    <row r="52" spans="1:56" ht="18" customHeight="1" x14ac:dyDescent="0.2">
      <c r="A52" s="180"/>
      <c r="B52" s="205"/>
      <c r="C52" s="205"/>
      <c r="D52" s="131" t="s">
        <v>18</v>
      </c>
      <c r="E52" s="89"/>
      <c r="F52" s="89"/>
      <c r="G52" s="89"/>
      <c r="H52" s="89"/>
      <c r="I52" s="89"/>
      <c r="J52" s="89"/>
      <c r="K52" s="89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>
        <v>0</v>
      </c>
      <c r="W52" s="90">
        <v>0</v>
      </c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89"/>
      <c r="AI52" s="89"/>
      <c r="AJ52" s="89"/>
      <c r="AK52" s="89"/>
      <c r="AL52" s="90"/>
      <c r="AM52" s="89"/>
      <c r="AN52" s="89"/>
      <c r="AO52" s="89"/>
      <c r="AP52" s="92"/>
      <c r="AQ52" s="98"/>
      <c r="AR52" s="89"/>
      <c r="AS52" s="89"/>
      <c r="AT52" s="89"/>
      <c r="AU52" s="89"/>
      <c r="AV52" s="225"/>
      <c r="AW52" s="89">
        <v>0</v>
      </c>
      <c r="AX52" s="89">
        <v>0</v>
      </c>
      <c r="AY52" s="89">
        <v>0</v>
      </c>
      <c r="AZ52" s="89">
        <v>0</v>
      </c>
      <c r="BA52" s="89">
        <v>0</v>
      </c>
      <c r="BB52" s="89">
        <v>0</v>
      </c>
      <c r="BC52" s="89">
        <v>0</v>
      </c>
      <c r="BD52" s="89">
        <v>0</v>
      </c>
    </row>
    <row r="53" spans="1:56" s="10" customFormat="1" ht="13.5" customHeight="1" x14ac:dyDescent="0.2">
      <c r="A53" s="180"/>
      <c r="B53" s="208" t="s">
        <v>49</v>
      </c>
      <c r="C53" s="208" t="s">
        <v>99</v>
      </c>
      <c r="D53" s="2" t="s">
        <v>17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>
        <v>0</v>
      </c>
      <c r="W53" s="48">
        <v>0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195" t="s">
        <v>78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</row>
    <row r="54" spans="1:56" s="10" customFormat="1" ht="12.75" customHeight="1" x14ac:dyDescent="0.2">
      <c r="A54" s="180"/>
      <c r="B54" s="208"/>
      <c r="C54" s="208"/>
      <c r="D54" s="2" t="s">
        <v>18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>
        <v>0</v>
      </c>
      <c r="W54" s="48">
        <v>0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196"/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</row>
    <row r="55" spans="1:56" ht="16.5" customHeight="1" x14ac:dyDescent="0.2">
      <c r="A55" s="180"/>
      <c r="B55" s="7" t="s">
        <v>100</v>
      </c>
      <c r="C55" s="7" t="s">
        <v>182</v>
      </c>
      <c r="D55" s="2" t="s">
        <v>17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49"/>
      <c r="Q55" s="12"/>
      <c r="R55" s="49" t="s">
        <v>137</v>
      </c>
      <c r="S55" s="145" t="s">
        <v>74</v>
      </c>
      <c r="T55" s="12"/>
      <c r="U55" s="77"/>
      <c r="V55" s="13">
        <v>0</v>
      </c>
      <c r="W55" s="13">
        <v>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60"/>
      <c r="AQ55" s="13"/>
      <c r="AR55" s="48"/>
      <c r="AS55" s="13"/>
      <c r="AT55" s="12"/>
      <c r="AU55" s="12"/>
      <c r="AV55" s="26"/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</row>
    <row r="56" spans="1:56" ht="15.75" customHeight="1" x14ac:dyDescent="0.2">
      <c r="A56" s="180"/>
      <c r="B56" s="7" t="s">
        <v>112</v>
      </c>
      <c r="C56" s="7" t="s">
        <v>183</v>
      </c>
      <c r="D56" s="2" t="s">
        <v>17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9"/>
      <c r="Q56" s="12"/>
      <c r="R56" s="12"/>
      <c r="S56" s="12"/>
      <c r="T56" s="146" t="s">
        <v>74</v>
      </c>
      <c r="U56" s="77"/>
      <c r="V56" s="13">
        <v>0</v>
      </c>
      <c r="W56" s="13">
        <v>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60"/>
      <c r="AQ56" s="13"/>
      <c r="AR56" s="13"/>
      <c r="AS56" s="13" t="s">
        <v>137</v>
      </c>
      <c r="AT56" s="12" t="s">
        <v>137</v>
      </c>
      <c r="AU56" s="145" t="s">
        <v>74</v>
      </c>
      <c r="AV56" s="26"/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</row>
    <row r="57" spans="1:56" ht="12.75" customHeight="1" x14ac:dyDescent="0.2">
      <c r="A57" s="180"/>
      <c r="B57" s="205" t="s">
        <v>52</v>
      </c>
      <c r="C57" s="205" t="s">
        <v>113</v>
      </c>
      <c r="D57" s="131" t="s">
        <v>17</v>
      </c>
      <c r="E57" s="89"/>
      <c r="F57" s="89"/>
      <c r="G57" s="89"/>
      <c r="H57" s="89"/>
      <c r="I57" s="89"/>
      <c r="J57" s="89"/>
      <c r="K57" s="89"/>
      <c r="L57" s="90"/>
      <c r="M57" s="90"/>
      <c r="N57" s="90"/>
      <c r="O57" s="90"/>
      <c r="P57" s="90"/>
      <c r="Q57" s="102"/>
      <c r="R57" s="98"/>
      <c r="S57" s="90"/>
      <c r="T57" s="90"/>
      <c r="U57" s="90"/>
      <c r="V57" s="90">
        <v>0</v>
      </c>
      <c r="W57" s="90">
        <v>0</v>
      </c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89"/>
      <c r="AI57" s="89"/>
      <c r="AJ57" s="89"/>
      <c r="AK57" s="89"/>
      <c r="AL57" s="90"/>
      <c r="AM57" s="89"/>
      <c r="AN57" s="89"/>
      <c r="AO57" s="89"/>
      <c r="AP57" s="89"/>
      <c r="AQ57" s="92"/>
      <c r="AR57" s="92"/>
      <c r="AS57" s="89"/>
      <c r="AT57" s="89"/>
      <c r="AU57" s="89"/>
      <c r="AV57" s="89"/>
      <c r="AW57" s="89">
        <v>0</v>
      </c>
      <c r="AX57" s="89">
        <v>0</v>
      </c>
      <c r="AY57" s="89">
        <v>0</v>
      </c>
      <c r="AZ57" s="89">
        <v>0</v>
      </c>
      <c r="BA57" s="89">
        <v>0</v>
      </c>
      <c r="BB57" s="89">
        <v>0</v>
      </c>
      <c r="BC57" s="89">
        <v>0</v>
      </c>
      <c r="BD57" s="89">
        <v>0</v>
      </c>
    </row>
    <row r="58" spans="1:56" ht="18" customHeight="1" x14ac:dyDescent="0.2">
      <c r="A58" s="180"/>
      <c r="B58" s="205"/>
      <c r="C58" s="205"/>
      <c r="D58" s="131" t="s">
        <v>18</v>
      </c>
      <c r="E58" s="89"/>
      <c r="F58" s="89"/>
      <c r="G58" s="89"/>
      <c r="H58" s="89"/>
      <c r="I58" s="89"/>
      <c r="J58" s="89"/>
      <c r="K58" s="89"/>
      <c r="L58" s="90"/>
      <c r="M58" s="90"/>
      <c r="N58" s="90"/>
      <c r="O58" s="90"/>
      <c r="P58" s="90"/>
      <c r="Q58" s="102"/>
      <c r="R58" s="90"/>
      <c r="S58" s="90"/>
      <c r="T58" s="98"/>
      <c r="U58" s="90"/>
      <c r="V58" s="90">
        <v>0</v>
      </c>
      <c r="W58" s="90">
        <v>0</v>
      </c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89"/>
      <c r="AI58" s="89"/>
      <c r="AJ58" s="89"/>
      <c r="AK58" s="89"/>
      <c r="AL58" s="90"/>
      <c r="AM58" s="89"/>
      <c r="AN58" s="89"/>
      <c r="AO58" s="89"/>
      <c r="AP58" s="89"/>
      <c r="AQ58" s="89"/>
      <c r="AR58" s="103"/>
      <c r="AS58" s="103"/>
      <c r="AT58" s="103"/>
      <c r="AU58" s="92"/>
      <c r="AV58" s="89"/>
      <c r="AW58" s="89">
        <v>0</v>
      </c>
      <c r="AX58" s="89">
        <v>0</v>
      </c>
      <c r="AY58" s="89">
        <v>0</v>
      </c>
      <c r="AZ58" s="89">
        <v>0</v>
      </c>
      <c r="BA58" s="89">
        <v>0</v>
      </c>
      <c r="BB58" s="89">
        <v>0</v>
      </c>
      <c r="BC58" s="89">
        <v>0</v>
      </c>
      <c r="BD58" s="89">
        <v>0</v>
      </c>
    </row>
    <row r="59" spans="1:56" s="10" customFormat="1" ht="12.75" customHeight="1" x14ac:dyDescent="0.2">
      <c r="A59" s="180"/>
      <c r="B59" s="208" t="s">
        <v>53</v>
      </c>
      <c r="C59" s="208" t="s">
        <v>114</v>
      </c>
      <c r="D59" s="2" t="s">
        <v>17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>
        <v>0</v>
      </c>
      <c r="W59" s="48">
        <v>0</v>
      </c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>
        <v>0</v>
      </c>
      <c r="AX59" s="48">
        <v>0</v>
      </c>
      <c r="AY59" s="48">
        <v>0</v>
      </c>
      <c r="AZ59" s="48">
        <v>0</v>
      </c>
      <c r="BA59" s="48">
        <v>0</v>
      </c>
      <c r="BB59" s="48">
        <v>0</v>
      </c>
      <c r="BC59" s="48">
        <v>0</v>
      </c>
      <c r="BD59" s="48">
        <v>0</v>
      </c>
    </row>
    <row r="60" spans="1:56" s="10" customFormat="1" x14ac:dyDescent="0.2">
      <c r="A60" s="180"/>
      <c r="B60" s="208"/>
      <c r="C60" s="208"/>
      <c r="D60" s="7" t="s">
        <v>18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>
        <v>0</v>
      </c>
      <c r="W60" s="48">
        <v>0</v>
      </c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0</v>
      </c>
      <c r="BD60" s="48">
        <v>0</v>
      </c>
    </row>
    <row r="61" spans="1:56" s="10" customFormat="1" ht="20.25" customHeight="1" x14ac:dyDescent="0.2">
      <c r="A61" s="35"/>
      <c r="B61" s="197" t="s">
        <v>69</v>
      </c>
      <c r="C61" s="198"/>
      <c r="D61" s="199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>
        <v>3</v>
      </c>
      <c r="Q61" s="140">
        <v>1</v>
      </c>
      <c r="R61" s="140"/>
      <c r="S61" s="140">
        <v>1</v>
      </c>
      <c r="T61" s="140">
        <v>1</v>
      </c>
      <c r="U61" s="140">
        <v>3</v>
      </c>
      <c r="V61" s="140">
        <v>0</v>
      </c>
      <c r="W61" s="140">
        <v>0</v>
      </c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>
        <v>3</v>
      </c>
      <c r="AQ61" s="140"/>
      <c r="AR61" s="140"/>
      <c r="AS61" s="140"/>
      <c r="AT61" s="140"/>
      <c r="AU61" s="140">
        <v>1</v>
      </c>
      <c r="AV61" s="140">
        <v>3</v>
      </c>
      <c r="AW61" s="140"/>
      <c r="AX61" s="140"/>
      <c r="AY61" s="140"/>
      <c r="AZ61" s="140"/>
      <c r="BA61" s="140"/>
      <c r="BB61" s="140"/>
      <c r="BC61" s="140"/>
      <c r="BD61" s="24"/>
    </row>
  </sheetData>
  <mergeCells count="83">
    <mergeCell ref="B11:B12"/>
    <mergeCell ref="F2:H2"/>
    <mergeCell ref="J2:L2"/>
    <mergeCell ref="AZ2:BD2"/>
    <mergeCell ref="E3:BD3"/>
    <mergeCell ref="AE2:AH2"/>
    <mergeCell ref="C2:C6"/>
    <mergeCell ref="B7:B8"/>
    <mergeCell ref="B9:B10"/>
    <mergeCell ref="A1:BD1"/>
    <mergeCell ref="W2:Y2"/>
    <mergeCell ref="A2:A6"/>
    <mergeCell ref="D2:D6"/>
    <mergeCell ref="E5:BD5"/>
    <mergeCell ref="AJ2:AL2"/>
    <mergeCell ref="B61:D61"/>
    <mergeCell ref="AN2:AQ2"/>
    <mergeCell ref="AR2:AU2"/>
    <mergeCell ref="AW2:AY2"/>
    <mergeCell ref="B15:B16"/>
    <mergeCell ref="C15:C16"/>
    <mergeCell ref="B17:B18"/>
    <mergeCell ref="C17:C18"/>
    <mergeCell ref="R2:U2"/>
    <mergeCell ref="AA2:AC2"/>
    <mergeCell ref="B13:B14"/>
    <mergeCell ref="C13:C14"/>
    <mergeCell ref="N2:Q2"/>
    <mergeCell ref="B2:B6"/>
    <mergeCell ref="B23:B24"/>
    <mergeCell ref="C23:C24"/>
    <mergeCell ref="C19:C20"/>
    <mergeCell ref="C21:C22"/>
    <mergeCell ref="P13:P14"/>
    <mergeCell ref="C11:C12"/>
    <mergeCell ref="C35:C36"/>
    <mergeCell ref="B31:B32"/>
    <mergeCell ref="C31:C32"/>
    <mergeCell ref="B25:B26"/>
    <mergeCell ref="C25:C26"/>
    <mergeCell ref="B27:B28"/>
    <mergeCell ref="C27:C28"/>
    <mergeCell ref="B29:B30"/>
    <mergeCell ref="C29:C30"/>
    <mergeCell ref="C59:C60"/>
    <mergeCell ref="B43:B44"/>
    <mergeCell ref="C43:C44"/>
    <mergeCell ref="B45:B46"/>
    <mergeCell ref="C45:C46"/>
    <mergeCell ref="B37:B38"/>
    <mergeCell ref="C37:C38"/>
    <mergeCell ref="B39:B40"/>
    <mergeCell ref="C39:C40"/>
    <mergeCell ref="B41:B42"/>
    <mergeCell ref="A8:A60"/>
    <mergeCell ref="C7:C8"/>
    <mergeCell ref="C9:C10"/>
    <mergeCell ref="B19:B20"/>
    <mergeCell ref="B21:B22"/>
    <mergeCell ref="B47:B48"/>
    <mergeCell ref="C47:C48"/>
    <mergeCell ref="B53:B54"/>
    <mergeCell ref="C53:C54"/>
    <mergeCell ref="B59:B60"/>
    <mergeCell ref="B51:B52"/>
    <mergeCell ref="C51:C52"/>
    <mergeCell ref="B57:B58"/>
    <mergeCell ref="C57:C58"/>
    <mergeCell ref="P9:P10"/>
    <mergeCell ref="P19:P20"/>
    <mergeCell ref="C41:C42"/>
    <mergeCell ref="B33:B34"/>
    <mergeCell ref="C33:C34"/>
    <mergeCell ref="B35:B36"/>
    <mergeCell ref="AV53:AV54"/>
    <mergeCell ref="AV51:AV52"/>
    <mergeCell ref="AP25:AP28"/>
    <mergeCell ref="AV31:AV32"/>
    <mergeCell ref="U35:U36"/>
    <mergeCell ref="U39:U40"/>
    <mergeCell ref="AP41:AP42"/>
    <mergeCell ref="AP43:AP44"/>
    <mergeCell ref="U37:U38"/>
  </mergeCells>
  <phoneticPr fontId="5" type="noConversion"/>
  <pageMargins left="0.39370078740157483" right="0.39370078740157483" top="0.39370078740157483" bottom="0.39370078740157483" header="0" footer="0"/>
  <pageSetup paperSize="9" scale="6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53"/>
  <sheetViews>
    <sheetView topLeftCell="A4" zoomScale="90" zoomScaleNormal="90" workbookViewId="0">
      <selection activeCell="I11" sqref="I11"/>
    </sheetView>
  </sheetViews>
  <sheetFormatPr defaultRowHeight="12.75" x14ac:dyDescent="0.2"/>
  <cols>
    <col min="1" max="1" width="4.85546875" customWidth="1"/>
    <col min="2" max="2" width="8.28515625" customWidth="1"/>
    <col min="3" max="3" width="22.28515625" customWidth="1"/>
    <col min="4" max="4" width="6.140625" customWidth="1"/>
    <col min="5" max="56" width="3.7109375" customWidth="1"/>
    <col min="57" max="57" width="4.5703125" customWidth="1"/>
    <col min="58" max="60" width="2.7109375" customWidth="1"/>
  </cols>
  <sheetData>
    <row r="2" spans="1:57" ht="69.75" customHeight="1" x14ac:dyDescent="0.2">
      <c r="A2" s="178" t="s">
        <v>0</v>
      </c>
      <c r="B2" s="178" t="s">
        <v>1</v>
      </c>
      <c r="C2" s="178" t="s">
        <v>2</v>
      </c>
      <c r="D2" s="178" t="s">
        <v>3</v>
      </c>
      <c r="E2" s="3" t="s">
        <v>63</v>
      </c>
      <c r="F2" s="160" t="s">
        <v>28</v>
      </c>
      <c r="G2" s="161"/>
      <c r="H2" s="162"/>
      <c r="I2" s="3" t="s">
        <v>64</v>
      </c>
      <c r="J2" s="160" t="s">
        <v>4</v>
      </c>
      <c r="K2" s="161"/>
      <c r="L2" s="161"/>
      <c r="M2" s="3" t="s">
        <v>71</v>
      </c>
      <c r="N2" s="163" t="s">
        <v>5</v>
      </c>
      <c r="O2" s="163"/>
      <c r="P2" s="163"/>
      <c r="Q2" s="163"/>
      <c r="R2" s="163" t="s">
        <v>6</v>
      </c>
      <c r="S2" s="163"/>
      <c r="T2" s="163"/>
      <c r="U2" s="163"/>
      <c r="V2" s="3" t="s">
        <v>65</v>
      </c>
      <c r="W2" s="163" t="s">
        <v>7</v>
      </c>
      <c r="X2" s="163"/>
      <c r="Y2" s="163"/>
      <c r="Z2" s="4" t="s">
        <v>72</v>
      </c>
      <c r="AA2" s="163" t="s">
        <v>8</v>
      </c>
      <c r="AB2" s="163"/>
      <c r="AC2" s="163"/>
      <c r="AD2" s="4" t="s">
        <v>73</v>
      </c>
      <c r="AE2" s="163" t="s">
        <v>9</v>
      </c>
      <c r="AF2" s="163"/>
      <c r="AG2" s="163"/>
      <c r="AH2" s="163"/>
      <c r="AI2" s="3" t="s">
        <v>66</v>
      </c>
      <c r="AJ2" s="163" t="s">
        <v>10</v>
      </c>
      <c r="AK2" s="163"/>
      <c r="AL2" s="163"/>
      <c r="AM2" s="3" t="s">
        <v>67</v>
      </c>
      <c r="AN2" s="163" t="s">
        <v>11</v>
      </c>
      <c r="AO2" s="163"/>
      <c r="AP2" s="163"/>
      <c r="AQ2" s="163"/>
      <c r="AR2" s="163" t="s">
        <v>12</v>
      </c>
      <c r="AS2" s="163"/>
      <c r="AT2" s="163"/>
      <c r="AU2" s="163"/>
      <c r="AV2" s="3" t="s">
        <v>70</v>
      </c>
      <c r="AW2" s="163" t="s">
        <v>13</v>
      </c>
      <c r="AX2" s="163"/>
      <c r="AY2" s="163"/>
      <c r="AZ2" s="163" t="s">
        <v>14</v>
      </c>
      <c r="BA2" s="163"/>
      <c r="BB2" s="163"/>
      <c r="BC2" s="163"/>
      <c r="BD2" s="163"/>
      <c r="BE2" s="235" t="s">
        <v>29</v>
      </c>
    </row>
    <row r="3" spans="1:57" x14ac:dyDescent="0.2">
      <c r="A3" s="178"/>
      <c r="B3" s="178"/>
      <c r="C3" s="178"/>
      <c r="D3" s="178"/>
      <c r="E3" s="236" t="s">
        <v>15</v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5"/>
    </row>
    <row r="4" spans="1:57" x14ac:dyDescent="0.2">
      <c r="A4" s="178"/>
      <c r="B4" s="178"/>
      <c r="C4" s="178"/>
      <c r="D4" s="178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235"/>
    </row>
    <row r="5" spans="1:57" x14ac:dyDescent="0.2">
      <c r="A5" s="178"/>
      <c r="B5" s="178"/>
      <c r="C5" s="178"/>
      <c r="D5" s="178"/>
      <c r="E5" s="237" t="s">
        <v>27</v>
      </c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5"/>
    </row>
    <row r="6" spans="1:57" x14ac:dyDescent="0.2">
      <c r="A6" s="178"/>
      <c r="B6" s="178"/>
      <c r="C6" s="178"/>
      <c r="D6" s="178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235"/>
    </row>
    <row r="7" spans="1:57" s="10" customFormat="1" ht="13.5" customHeight="1" x14ac:dyDescent="0.2">
      <c r="A7" s="232" t="s">
        <v>54</v>
      </c>
      <c r="B7" s="205" t="s">
        <v>32</v>
      </c>
      <c r="C7" s="206" t="s">
        <v>134</v>
      </c>
      <c r="D7" s="131" t="s">
        <v>17</v>
      </c>
      <c r="E7" s="92">
        <f>E11+E13+E9</f>
        <v>4</v>
      </c>
      <c r="F7" s="92">
        <f t="shared" ref="F7:R7" si="0">F11+F13+F9</f>
        <v>4</v>
      </c>
      <c r="G7" s="92">
        <f t="shared" si="0"/>
        <v>4</v>
      </c>
      <c r="H7" s="92">
        <f t="shared" si="0"/>
        <v>4</v>
      </c>
      <c r="I7" s="92">
        <f t="shared" si="0"/>
        <v>4</v>
      </c>
      <c r="J7" s="92">
        <f t="shared" si="0"/>
        <v>4</v>
      </c>
      <c r="K7" s="92">
        <f t="shared" si="0"/>
        <v>4</v>
      </c>
      <c r="L7" s="92">
        <f t="shared" si="0"/>
        <v>4</v>
      </c>
      <c r="M7" s="92">
        <f t="shared" si="0"/>
        <v>4</v>
      </c>
      <c r="N7" s="92">
        <f t="shared" si="0"/>
        <v>4</v>
      </c>
      <c r="O7" s="92">
        <f t="shared" si="0"/>
        <v>4</v>
      </c>
      <c r="P7" s="92">
        <f t="shared" si="0"/>
        <v>4</v>
      </c>
      <c r="Q7" s="92">
        <f t="shared" si="0"/>
        <v>4</v>
      </c>
      <c r="R7" s="92">
        <f t="shared" si="0"/>
        <v>4</v>
      </c>
      <c r="S7" s="92">
        <f>S11+S13+S9</f>
        <v>4</v>
      </c>
      <c r="T7" s="92" t="s">
        <v>123</v>
      </c>
      <c r="U7" s="92" t="s">
        <v>123</v>
      </c>
      <c r="V7" s="92">
        <f>V11+V13</f>
        <v>0</v>
      </c>
      <c r="W7" s="92">
        <f>W11+W13</f>
        <v>0</v>
      </c>
      <c r="X7" s="92">
        <f>X11+X13+X9</f>
        <v>8</v>
      </c>
      <c r="Y7" s="92">
        <f t="shared" ref="Y7:AH7" si="1">Y11+Y13+Y9</f>
        <v>8</v>
      </c>
      <c r="Z7" s="92">
        <f t="shared" si="1"/>
        <v>8</v>
      </c>
      <c r="AA7" s="92">
        <f t="shared" si="1"/>
        <v>8</v>
      </c>
      <c r="AB7" s="92">
        <f t="shared" si="1"/>
        <v>8</v>
      </c>
      <c r="AC7" s="92">
        <f t="shared" si="1"/>
        <v>8</v>
      </c>
      <c r="AD7" s="92">
        <f t="shared" si="1"/>
        <v>8</v>
      </c>
      <c r="AE7" s="92">
        <f t="shared" si="1"/>
        <v>9</v>
      </c>
      <c r="AF7" s="92">
        <f t="shared" si="1"/>
        <v>9</v>
      </c>
      <c r="AG7" s="92">
        <f t="shared" si="1"/>
        <v>9</v>
      </c>
      <c r="AH7" s="92">
        <f t="shared" si="1"/>
        <v>9</v>
      </c>
      <c r="AI7" s="92" t="s">
        <v>123</v>
      </c>
      <c r="AJ7" s="92" t="s">
        <v>123</v>
      </c>
      <c r="AK7" s="92" t="s">
        <v>122</v>
      </c>
      <c r="AL7" s="92">
        <f t="shared" ref="AL7:BD8" si="2">AL11+AL13</f>
        <v>0</v>
      </c>
      <c r="AM7" s="92">
        <f t="shared" si="2"/>
        <v>0</v>
      </c>
      <c r="AN7" s="92">
        <f t="shared" si="2"/>
        <v>0</v>
      </c>
      <c r="AO7" s="92">
        <f t="shared" si="2"/>
        <v>0</v>
      </c>
      <c r="AP7" s="92">
        <f t="shared" si="2"/>
        <v>0</v>
      </c>
      <c r="AQ7" s="92">
        <f t="shared" si="2"/>
        <v>0</v>
      </c>
      <c r="AR7" s="92">
        <f t="shared" si="2"/>
        <v>0</v>
      </c>
      <c r="AS7" s="92">
        <f t="shared" si="2"/>
        <v>0</v>
      </c>
      <c r="AT7" s="92">
        <f t="shared" si="2"/>
        <v>0</v>
      </c>
      <c r="AU7" s="92">
        <f t="shared" si="2"/>
        <v>0</v>
      </c>
      <c r="AV7" s="92">
        <f t="shared" si="2"/>
        <v>0</v>
      </c>
      <c r="AW7" s="92">
        <f t="shared" si="2"/>
        <v>0</v>
      </c>
      <c r="AX7" s="92">
        <f t="shared" si="2"/>
        <v>0</v>
      </c>
      <c r="AY7" s="92">
        <f t="shared" si="2"/>
        <v>0</v>
      </c>
      <c r="AZ7" s="92">
        <f t="shared" si="2"/>
        <v>0</v>
      </c>
      <c r="BA7" s="92">
        <f t="shared" si="2"/>
        <v>0</v>
      </c>
      <c r="BB7" s="92">
        <f t="shared" si="2"/>
        <v>0</v>
      </c>
      <c r="BC7" s="92">
        <f t="shared" si="2"/>
        <v>0</v>
      </c>
      <c r="BD7" s="92">
        <f t="shared" si="2"/>
        <v>0</v>
      </c>
      <c r="BE7" s="92">
        <f t="shared" ref="BE7:BE40" si="3">SUM(E7:BD7)</f>
        <v>152</v>
      </c>
    </row>
    <row r="8" spans="1:57" s="10" customFormat="1" x14ac:dyDescent="0.2">
      <c r="A8" s="233"/>
      <c r="B8" s="205"/>
      <c r="C8" s="207"/>
      <c r="D8" s="131" t="s">
        <v>18</v>
      </c>
      <c r="E8" s="92">
        <f>E12+E14+E10</f>
        <v>2</v>
      </c>
      <c r="F8" s="92">
        <f t="shared" ref="F8:S8" si="4">F12+F14+F10</f>
        <v>2</v>
      </c>
      <c r="G8" s="92">
        <f t="shared" si="4"/>
        <v>2</v>
      </c>
      <c r="H8" s="92">
        <f t="shared" si="4"/>
        <v>2</v>
      </c>
      <c r="I8" s="92">
        <f t="shared" si="4"/>
        <v>2</v>
      </c>
      <c r="J8" s="92">
        <f t="shared" si="4"/>
        <v>2</v>
      </c>
      <c r="K8" s="92">
        <f t="shared" si="4"/>
        <v>2</v>
      </c>
      <c r="L8" s="92">
        <f t="shared" si="4"/>
        <v>2</v>
      </c>
      <c r="M8" s="92">
        <f t="shared" si="4"/>
        <v>2</v>
      </c>
      <c r="N8" s="92">
        <f t="shared" si="4"/>
        <v>2</v>
      </c>
      <c r="O8" s="92">
        <f t="shared" si="4"/>
        <v>2</v>
      </c>
      <c r="P8" s="92">
        <f t="shared" si="4"/>
        <v>2</v>
      </c>
      <c r="Q8" s="92">
        <f t="shared" si="4"/>
        <v>2</v>
      </c>
      <c r="R8" s="92">
        <f t="shared" si="4"/>
        <v>2</v>
      </c>
      <c r="S8" s="92">
        <f t="shared" si="4"/>
        <v>2</v>
      </c>
      <c r="T8" s="92" t="s">
        <v>123</v>
      </c>
      <c r="U8" s="92" t="s">
        <v>123</v>
      </c>
      <c r="V8" s="92">
        <f>V12+V14</f>
        <v>0</v>
      </c>
      <c r="W8" s="92">
        <f>W12+W14</f>
        <v>0</v>
      </c>
      <c r="X8" s="92">
        <f t="shared" ref="X8:AH8" si="5">X12+X14+X10</f>
        <v>4</v>
      </c>
      <c r="Y8" s="92">
        <f t="shared" si="5"/>
        <v>4</v>
      </c>
      <c r="Z8" s="92">
        <f t="shared" si="5"/>
        <v>4</v>
      </c>
      <c r="AA8" s="92">
        <f t="shared" si="5"/>
        <v>4</v>
      </c>
      <c r="AB8" s="92">
        <f t="shared" si="5"/>
        <v>4</v>
      </c>
      <c r="AC8" s="92">
        <f t="shared" si="5"/>
        <v>4</v>
      </c>
      <c r="AD8" s="92">
        <f t="shared" si="5"/>
        <v>4</v>
      </c>
      <c r="AE8" s="92">
        <f t="shared" si="5"/>
        <v>4.5</v>
      </c>
      <c r="AF8" s="92">
        <f t="shared" si="5"/>
        <v>4.5</v>
      </c>
      <c r="AG8" s="92">
        <f t="shared" si="5"/>
        <v>4.5</v>
      </c>
      <c r="AH8" s="92">
        <f t="shared" si="5"/>
        <v>4.5</v>
      </c>
      <c r="AI8" s="92" t="s">
        <v>123</v>
      </c>
      <c r="AJ8" s="92" t="s">
        <v>123</v>
      </c>
      <c r="AK8" s="92" t="s">
        <v>122</v>
      </c>
      <c r="AL8" s="92">
        <f t="shared" si="2"/>
        <v>0</v>
      </c>
      <c r="AM8" s="92">
        <f t="shared" si="2"/>
        <v>0</v>
      </c>
      <c r="AN8" s="92">
        <f t="shared" si="2"/>
        <v>0</v>
      </c>
      <c r="AO8" s="92">
        <f t="shared" si="2"/>
        <v>0</v>
      </c>
      <c r="AP8" s="92">
        <f t="shared" si="2"/>
        <v>0</v>
      </c>
      <c r="AQ8" s="92">
        <f t="shared" si="2"/>
        <v>0</v>
      </c>
      <c r="AR8" s="92">
        <f t="shared" si="2"/>
        <v>0</v>
      </c>
      <c r="AS8" s="92">
        <f t="shared" si="2"/>
        <v>0</v>
      </c>
      <c r="AT8" s="92">
        <f t="shared" si="2"/>
        <v>0</v>
      </c>
      <c r="AU8" s="92">
        <f t="shared" si="2"/>
        <v>0</v>
      </c>
      <c r="AV8" s="92">
        <f t="shared" si="2"/>
        <v>0</v>
      </c>
      <c r="AW8" s="92">
        <f t="shared" si="2"/>
        <v>0</v>
      </c>
      <c r="AX8" s="92">
        <f t="shared" si="2"/>
        <v>0</v>
      </c>
      <c r="AY8" s="92">
        <f t="shared" si="2"/>
        <v>0</v>
      </c>
      <c r="AZ8" s="92">
        <f t="shared" si="2"/>
        <v>0</v>
      </c>
      <c r="BA8" s="92">
        <f t="shared" si="2"/>
        <v>0</v>
      </c>
      <c r="BB8" s="92">
        <f t="shared" si="2"/>
        <v>0</v>
      </c>
      <c r="BC8" s="92">
        <f t="shared" si="2"/>
        <v>0</v>
      </c>
      <c r="BD8" s="92">
        <f t="shared" si="2"/>
        <v>0</v>
      </c>
      <c r="BE8" s="92">
        <f t="shared" si="3"/>
        <v>76</v>
      </c>
    </row>
    <row r="9" spans="1:57" s="10" customFormat="1" x14ac:dyDescent="0.2">
      <c r="A9" s="233"/>
      <c r="B9" s="209" t="s">
        <v>162</v>
      </c>
      <c r="C9" s="209" t="s">
        <v>163</v>
      </c>
      <c r="D9" s="105" t="s">
        <v>17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56" t="s">
        <v>123</v>
      </c>
      <c r="U9" s="62" t="s">
        <v>123</v>
      </c>
      <c r="V9" s="49">
        <v>0</v>
      </c>
      <c r="W9" s="49">
        <v>0</v>
      </c>
      <c r="X9" s="49">
        <v>4</v>
      </c>
      <c r="Y9" s="49">
        <v>4</v>
      </c>
      <c r="Z9" s="49">
        <v>4</v>
      </c>
      <c r="AA9" s="49">
        <v>4</v>
      </c>
      <c r="AB9" s="49">
        <v>4</v>
      </c>
      <c r="AC9" s="49">
        <v>4</v>
      </c>
      <c r="AD9" s="49">
        <v>4</v>
      </c>
      <c r="AE9" s="49">
        <v>5</v>
      </c>
      <c r="AF9" s="49">
        <v>5</v>
      </c>
      <c r="AG9" s="49">
        <v>5</v>
      </c>
      <c r="AH9" s="49">
        <v>5</v>
      </c>
      <c r="AI9" s="62" t="s">
        <v>123</v>
      </c>
      <c r="AJ9" s="62" t="s">
        <v>123</v>
      </c>
      <c r="AK9" s="42" t="s">
        <v>122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48">
        <f t="shared" si="3"/>
        <v>48</v>
      </c>
    </row>
    <row r="10" spans="1:57" s="10" customFormat="1" x14ac:dyDescent="0.2">
      <c r="A10" s="233"/>
      <c r="B10" s="210"/>
      <c r="C10" s="210"/>
      <c r="D10" s="105" t="s">
        <v>18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56" t="s">
        <v>123</v>
      </c>
      <c r="U10" s="62" t="s">
        <v>123</v>
      </c>
      <c r="V10" s="49">
        <v>0</v>
      </c>
      <c r="W10" s="49">
        <v>0</v>
      </c>
      <c r="X10" s="49">
        <v>2</v>
      </c>
      <c r="Y10" s="49">
        <v>2</v>
      </c>
      <c r="Z10" s="49">
        <v>2</v>
      </c>
      <c r="AA10" s="49">
        <v>2</v>
      </c>
      <c r="AB10" s="49">
        <v>2</v>
      </c>
      <c r="AC10" s="49">
        <v>2</v>
      </c>
      <c r="AD10" s="49">
        <v>2</v>
      </c>
      <c r="AE10" s="49">
        <v>2.5</v>
      </c>
      <c r="AF10" s="49">
        <v>2.5</v>
      </c>
      <c r="AG10" s="49">
        <v>2.5</v>
      </c>
      <c r="AH10" s="49">
        <v>2.5</v>
      </c>
      <c r="AI10" s="62" t="s">
        <v>123</v>
      </c>
      <c r="AJ10" s="62" t="s">
        <v>123</v>
      </c>
      <c r="AK10" s="42" t="s">
        <v>122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48">
        <f t="shared" si="3"/>
        <v>24</v>
      </c>
    </row>
    <row r="11" spans="1:57" x14ac:dyDescent="0.2">
      <c r="A11" s="233"/>
      <c r="B11" s="157" t="s">
        <v>35</v>
      </c>
      <c r="C11" s="157" t="s">
        <v>19</v>
      </c>
      <c r="D11" s="2" t="s">
        <v>17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2</v>
      </c>
      <c r="T11" s="56" t="s">
        <v>123</v>
      </c>
      <c r="U11" s="62" t="s">
        <v>123</v>
      </c>
      <c r="V11" s="49">
        <v>0</v>
      </c>
      <c r="W11" s="49">
        <v>0</v>
      </c>
      <c r="X11" s="13">
        <v>2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>
        <v>2</v>
      </c>
      <c r="AE11" s="13">
        <v>2</v>
      </c>
      <c r="AF11" s="13">
        <v>2</v>
      </c>
      <c r="AG11" s="13">
        <v>2</v>
      </c>
      <c r="AH11" s="13">
        <v>2</v>
      </c>
      <c r="AI11" s="62" t="s">
        <v>123</v>
      </c>
      <c r="AJ11" s="62" t="s">
        <v>123</v>
      </c>
      <c r="AK11" s="42" t="s">
        <v>122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48">
        <f t="shared" si="3"/>
        <v>52</v>
      </c>
    </row>
    <row r="12" spans="1:57" x14ac:dyDescent="0.2">
      <c r="A12" s="233"/>
      <c r="B12" s="157"/>
      <c r="C12" s="157"/>
      <c r="D12" s="2" t="s">
        <v>18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56" t="s">
        <v>123</v>
      </c>
      <c r="U12" s="62" t="s">
        <v>123</v>
      </c>
      <c r="V12" s="13">
        <v>0</v>
      </c>
      <c r="W12" s="13">
        <v>0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62" t="s">
        <v>123</v>
      </c>
      <c r="AJ12" s="62" t="s">
        <v>123</v>
      </c>
      <c r="AK12" s="42" t="s">
        <v>122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48">
        <f t="shared" si="3"/>
        <v>0</v>
      </c>
    </row>
    <row r="13" spans="1:57" x14ac:dyDescent="0.2">
      <c r="A13" s="233"/>
      <c r="B13" s="157" t="s">
        <v>121</v>
      </c>
      <c r="C13" s="157" t="s">
        <v>21</v>
      </c>
      <c r="D13" s="2" t="s">
        <v>17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56" t="s">
        <v>123</v>
      </c>
      <c r="U13" s="62" t="s">
        <v>123</v>
      </c>
      <c r="V13" s="13">
        <v>0</v>
      </c>
      <c r="W13" s="13">
        <v>0</v>
      </c>
      <c r="X13" s="13">
        <v>2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62" t="s">
        <v>123</v>
      </c>
      <c r="AJ13" s="62" t="s">
        <v>123</v>
      </c>
      <c r="AK13" s="42" t="s">
        <v>122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48">
        <f t="shared" si="3"/>
        <v>52</v>
      </c>
    </row>
    <row r="14" spans="1:57" x14ac:dyDescent="0.2">
      <c r="A14" s="233"/>
      <c r="B14" s="157"/>
      <c r="C14" s="157"/>
      <c r="D14" s="2" t="s">
        <v>18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12">
        <v>2</v>
      </c>
      <c r="N14" s="12">
        <v>2</v>
      </c>
      <c r="O14" s="12">
        <v>2</v>
      </c>
      <c r="P14" s="12">
        <v>2</v>
      </c>
      <c r="Q14" s="12">
        <v>2</v>
      </c>
      <c r="R14" s="12">
        <v>2</v>
      </c>
      <c r="S14" s="12">
        <v>2</v>
      </c>
      <c r="T14" s="56" t="s">
        <v>123</v>
      </c>
      <c r="U14" s="62" t="s">
        <v>123</v>
      </c>
      <c r="V14" s="13">
        <v>0</v>
      </c>
      <c r="W14" s="13">
        <v>0</v>
      </c>
      <c r="X14" s="13">
        <v>2</v>
      </c>
      <c r="Y14" s="13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2</v>
      </c>
      <c r="AI14" s="62" t="s">
        <v>123</v>
      </c>
      <c r="AJ14" s="62" t="s">
        <v>123</v>
      </c>
      <c r="AK14" s="42" t="s">
        <v>122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48">
        <f t="shared" si="3"/>
        <v>52</v>
      </c>
    </row>
    <row r="15" spans="1:57" s="10" customFormat="1" x14ac:dyDescent="0.2">
      <c r="A15" s="233"/>
      <c r="B15" s="206" t="s">
        <v>38</v>
      </c>
      <c r="C15" s="206" t="s">
        <v>135</v>
      </c>
      <c r="D15" s="131" t="s">
        <v>17</v>
      </c>
      <c r="E15" s="140">
        <f>SUM(E17,E35,E41)</f>
        <v>32</v>
      </c>
      <c r="F15" s="140">
        <f t="shared" ref="F15:S15" si="6">SUM(F17,F35,F41)</f>
        <v>32</v>
      </c>
      <c r="G15" s="140">
        <f t="shared" si="6"/>
        <v>32</v>
      </c>
      <c r="H15" s="140">
        <f t="shared" si="6"/>
        <v>32</v>
      </c>
      <c r="I15" s="140">
        <f t="shared" si="6"/>
        <v>32</v>
      </c>
      <c r="J15" s="140">
        <f t="shared" si="6"/>
        <v>32</v>
      </c>
      <c r="K15" s="140">
        <f t="shared" si="6"/>
        <v>32</v>
      </c>
      <c r="L15" s="140">
        <f t="shared" si="6"/>
        <v>32</v>
      </c>
      <c r="M15" s="140">
        <f t="shared" si="6"/>
        <v>32</v>
      </c>
      <c r="N15" s="140">
        <f t="shared" si="6"/>
        <v>32</v>
      </c>
      <c r="O15" s="140">
        <f t="shared" si="6"/>
        <v>32</v>
      </c>
      <c r="P15" s="140">
        <f t="shared" si="6"/>
        <v>32</v>
      </c>
      <c r="Q15" s="140">
        <f t="shared" si="6"/>
        <v>32</v>
      </c>
      <c r="R15" s="140">
        <f t="shared" si="6"/>
        <v>32</v>
      </c>
      <c r="S15" s="140">
        <f t="shared" si="6"/>
        <v>32</v>
      </c>
      <c r="T15" s="144" t="s">
        <v>123</v>
      </c>
      <c r="U15" s="144" t="s">
        <v>123</v>
      </c>
      <c r="V15" s="144">
        <v>0</v>
      </c>
      <c r="W15" s="144">
        <v>0</v>
      </c>
      <c r="X15" s="144">
        <f>SUM(X17,X35,X41)</f>
        <v>28</v>
      </c>
      <c r="Y15" s="144">
        <f t="shared" ref="X15:AH16" si="7">SUM(Y17,Y35,Y41)</f>
        <v>28</v>
      </c>
      <c r="Z15" s="144">
        <f t="shared" si="7"/>
        <v>28</v>
      </c>
      <c r="AA15" s="144">
        <f t="shared" si="7"/>
        <v>28</v>
      </c>
      <c r="AB15" s="144">
        <f t="shared" si="7"/>
        <v>28</v>
      </c>
      <c r="AC15" s="144">
        <f t="shared" si="7"/>
        <v>28</v>
      </c>
      <c r="AD15" s="144">
        <f t="shared" si="7"/>
        <v>28</v>
      </c>
      <c r="AE15" s="144">
        <f t="shared" si="7"/>
        <v>27</v>
      </c>
      <c r="AF15" s="144">
        <f t="shared" si="7"/>
        <v>27</v>
      </c>
      <c r="AG15" s="144">
        <f t="shared" si="7"/>
        <v>27</v>
      </c>
      <c r="AH15" s="144">
        <f t="shared" si="7"/>
        <v>27</v>
      </c>
      <c r="AI15" s="138" t="s">
        <v>123</v>
      </c>
      <c r="AJ15" s="138" t="s">
        <v>123</v>
      </c>
      <c r="AK15" s="138" t="s">
        <v>122</v>
      </c>
      <c r="AL15" s="144">
        <f t="shared" ref="AL15:BD16" si="8">SUM(AL17,AL35,AL41)</f>
        <v>36</v>
      </c>
      <c r="AM15" s="144">
        <f t="shared" si="8"/>
        <v>36</v>
      </c>
      <c r="AN15" s="144">
        <f t="shared" si="8"/>
        <v>36</v>
      </c>
      <c r="AO15" s="144">
        <f t="shared" si="8"/>
        <v>36</v>
      </c>
      <c r="AP15" s="144">
        <f t="shared" si="8"/>
        <v>0</v>
      </c>
      <c r="AQ15" s="144">
        <f t="shared" si="8"/>
        <v>0</v>
      </c>
      <c r="AR15" s="144">
        <f t="shared" si="8"/>
        <v>0</v>
      </c>
      <c r="AS15" s="144">
        <f t="shared" si="8"/>
        <v>0</v>
      </c>
      <c r="AT15" s="144">
        <f t="shared" si="8"/>
        <v>0</v>
      </c>
      <c r="AU15" s="144">
        <f t="shared" si="8"/>
        <v>0</v>
      </c>
      <c r="AV15" s="144">
        <f t="shared" si="8"/>
        <v>0</v>
      </c>
      <c r="AW15" s="144">
        <f t="shared" si="8"/>
        <v>0</v>
      </c>
      <c r="AX15" s="144">
        <f t="shared" si="8"/>
        <v>0</v>
      </c>
      <c r="AY15" s="144">
        <f t="shared" si="8"/>
        <v>0</v>
      </c>
      <c r="AZ15" s="144">
        <f t="shared" si="8"/>
        <v>0</v>
      </c>
      <c r="BA15" s="144">
        <f t="shared" si="8"/>
        <v>0</v>
      </c>
      <c r="BB15" s="144">
        <f t="shared" si="8"/>
        <v>0</v>
      </c>
      <c r="BC15" s="144">
        <f t="shared" si="8"/>
        <v>0</v>
      </c>
      <c r="BD15" s="144">
        <f t="shared" si="8"/>
        <v>0</v>
      </c>
      <c r="BE15" s="92">
        <f t="shared" si="3"/>
        <v>928</v>
      </c>
    </row>
    <row r="16" spans="1:57" s="10" customFormat="1" x14ac:dyDescent="0.2">
      <c r="A16" s="233"/>
      <c r="B16" s="207"/>
      <c r="C16" s="207"/>
      <c r="D16" s="131" t="s">
        <v>18</v>
      </c>
      <c r="E16" s="140">
        <f>SUM(E18,E36,E42)</f>
        <v>16</v>
      </c>
      <c r="F16" s="140">
        <f t="shared" ref="F16:S16" si="9">SUM(F18,F36,F42)</f>
        <v>16</v>
      </c>
      <c r="G16" s="140">
        <f t="shared" si="9"/>
        <v>16</v>
      </c>
      <c r="H16" s="140">
        <f t="shared" si="9"/>
        <v>16</v>
      </c>
      <c r="I16" s="140">
        <f t="shared" si="9"/>
        <v>16</v>
      </c>
      <c r="J16" s="140">
        <f t="shared" si="9"/>
        <v>16</v>
      </c>
      <c r="K16" s="140">
        <f t="shared" si="9"/>
        <v>16</v>
      </c>
      <c r="L16" s="140">
        <f t="shared" si="9"/>
        <v>16</v>
      </c>
      <c r="M16" s="140">
        <f t="shared" si="9"/>
        <v>16</v>
      </c>
      <c r="N16" s="140">
        <f t="shared" si="9"/>
        <v>16</v>
      </c>
      <c r="O16" s="140">
        <f t="shared" si="9"/>
        <v>16</v>
      </c>
      <c r="P16" s="140">
        <f t="shared" si="9"/>
        <v>16</v>
      </c>
      <c r="Q16" s="140">
        <f t="shared" si="9"/>
        <v>16</v>
      </c>
      <c r="R16" s="140">
        <f t="shared" si="9"/>
        <v>16</v>
      </c>
      <c r="S16" s="140">
        <f t="shared" si="9"/>
        <v>16</v>
      </c>
      <c r="T16" s="144" t="s">
        <v>123</v>
      </c>
      <c r="U16" s="144" t="s">
        <v>123</v>
      </c>
      <c r="V16" s="144">
        <v>0</v>
      </c>
      <c r="W16" s="144">
        <v>0</v>
      </c>
      <c r="X16" s="144">
        <f t="shared" si="7"/>
        <v>14</v>
      </c>
      <c r="Y16" s="144">
        <f t="shared" si="7"/>
        <v>14</v>
      </c>
      <c r="Z16" s="144">
        <f t="shared" si="7"/>
        <v>14</v>
      </c>
      <c r="AA16" s="144">
        <f t="shared" si="7"/>
        <v>14</v>
      </c>
      <c r="AB16" s="144">
        <f t="shared" si="7"/>
        <v>14</v>
      </c>
      <c r="AC16" s="144">
        <f t="shared" si="7"/>
        <v>14</v>
      </c>
      <c r="AD16" s="144">
        <f t="shared" si="7"/>
        <v>14</v>
      </c>
      <c r="AE16" s="144">
        <f t="shared" si="7"/>
        <v>13.5</v>
      </c>
      <c r="AF16" s="144">
        <f t="shared" si="7"/>
        <v>13.5</v>
      </c>
      <c r="AG16" s="144">
        <f t="shared" si="7"/>
        <v>13.5</v>
      </c>
      <c r="AH16" s="144">
        <f t="shared" si="7"/>
        <v>13.5</v>
      </c>
      <c r="AI16" s="138" t="s">
        <v>123</v>
      </c>
      <c r="AJ16" s="138" t="s">
        <v>123</v>
      </c>
      <c r="AK16" s="138" t="s">
        <v>122</v>
      </c>
      <c r="AL16" s="144">
        <f t="shared" si="8"/>
        <v>0</v>
      </c>
      <c r="AM16" s="144">
        <f t="shared" si="8"/>
        <v>0</v>
      </c>
      <c r="AN16" s="144">
        <f t="shared" si="8"/>
        <v>0</v>
      </c>
      <c r="AO16" s="144">
        <f t="shared" si="8"/>
        <v>0</v>
      </c>
      <c r="AP16" s="144">
        <f t="shared" si="8"/>
        <v>0</v>
      </c>
      <c r="AQ16" s="144">
        <f t="shared" si="8"/>
        <v>0</v>
      </c>
      <c r="AR16" s="144">
        <f t="shared" si="8"/>
        <v>0</v>
      </c>
      <c r="AS16" s="144">
        <f t="shared" si="8"/>
        <v>0</v>
      </c>
      <c r="AT16" s="144">
        <f t="shared" si="8"/>
        <v>0</v>
      </c>
      <c r="AU16" s="144">
        <f t="shared" si="8"/>
        <v>0</v>
      </c>
      <c r="AV16" s="144">
        <f t="shared" si="8"/>
        <v>0</v>
      </c>
      <c r="AW16" s="144">
        <f t="shared" si="8"/>
        <v>0</v>
      </c>
      <c r="AX16" s="144">
        <f t="shared" si="8"/>
        <v>0</v>
      </c>
      <c r="AY16" s="144">
        <f t="shared" si="8"/>
        <v>0</v>
      </c>
      <c r="AZ16" s="144">
        <f t="shared" si="8"/>
        <v>0</v>
      </c>
      <c r="BA16" s="144">
        <f t="shared" si="8"/>
        <v>0</v>
      </c>
      <c r="BB16" s="144">
        <f t="shared" si="8"/>
        <v>0</v>
      </c>
      <c r="BC16" s="144">
        <f t="shared" si="8"/>
        <v>0</v>
      </c>
      <c r="BD16" s="144">
        <f t="shared" si="8"/>
        <v>0</v>
      </c>
      <c r="BE16" s="92">
        <f t="shared" si="3"/>
        <v>392</v>
      </c>
    </row>
    <row r="17" spans="1:58" s="10" customFormat="1" x14ac:dyDescent="0.2">
      <c r="A17" s="233"/>
      <c r="B17" s="205" t="s">
        <v>39</v>
      </c>
      <c r="C17" s="205" t="s">
        <v>136</v>
      </c>
      <c r="D17" s="131" t="s">
        <v>17</v>
      </c>
      <c r="E17" s="94">
        <f>SUM(E19,E21,E23,E25,E27,E29,E31,E33)</f>
        <v>26</v>
      </c>
      <c r="F17" s="94">
        <f t="shared" ref="F17:S17" si="10">SUM(F19,F21,F23,F25,F27,F29,F31,F33)</f>
        <v>26</v>
      </c>
      <c r="G17" s="94">
        <f t="shared" si="10"/>
        <v>26</v>
      </c>
      <c r="H17" s="94">
        <f t="shared" si="10"/>
        <v>26</v>
      </c>
      <c r="I17" s="94">
        <f t="shared" si="10"/>
        <v>26</v>
      </c>
      <c r="J17" s="94">
        <f t="shared" si="10"/>
        <v>26</v>
      </c>
      <c r="K17" s="94">
        <f t="shared" si="10"/>
        <v>26</v>
      </c>
      <c r="L17" s="94">
        <f t="shared" si="10"/>
        <v>26</v>
      </c>
      <c r="M17" s="94">
        <f t="shared" si="10"/>
        <v>26</v>
      </c>
      <c r="N17" s="94">
        <f t="shared" si="10"/>
        <v>26</v>
      </c>
      <c r="O17" s="94">
        <f t="shared" si="10"/>
        <v>26</v>
      </c>
      <c r="P17" s="94">
        <f t="shared" si="10"/>
        <v>26</v>
      </c>
      <c r="Q17" s="94">
        <f t="shared" si="10"/>
        <v>26</v>
      </c>
      <c r="R17" s="94">
        <f t="shared" si="10"/>
        <v>26</v>
      </c>
      <c r="S17" s="94">
        <f t="shared" si="10"/>
        <v>26</v>
      </c>
      <c r="T17" s="92" t="s">
        <v>123</v>
      </c>
      <c r="U17" s="92" t="s">
        <v>123</v>
      </c>
      <c r="V17" s="92">
        <v>0</v>
      </c>
      <c r="W17" s="92">
        <v>0</v>
      </c>
      <c r="X17" s="92">
        <f>X19+X25+X29+X31+X33+X21+X23+X27</f>
        <v>20</v>
      </c>
      <c r="Y17" s="92">
        <f t="shared" ref="X17:AH18" si="11">Y19+Y25+Y29+Y31+Y33+Y21+Y23+Y27</f>
        <v>20</v>
      </c>
      <c r="Z17" s="92">
        <f t="shared" si="11"/>
        <v>20</v>
      </c>
      <c r="AA17" s="92">
        <f t="shared" si="11"/>
        <v>20</v>
      </c>
      <c r="AB17" s="92">
        <f t="shared" si="11"/>
        <v>20</v>
      </c>
      <c r="AC17" s="92">
        <f t="shared" si="11"/>
        <v>20</v>
      </c>
      <c r="AD17" s="92">
        <f t="shared" si="11"/>
        <v>20</v>
      </c>
      <c r="AE17" s="92">
        <f t="shared" si="11"/>
        <v>19</v>
      </c>
      <c r="AF17" s="92">
        <f t="shared" si="11"/>
        <v>19</v>
      </c>
      <c r="AG17" s="92">
        <f t="shared" si="11"/>
        <v>19</v>
      </c>
      <c r="AH17" s="92">
        <f t="shared" si="11"/>
        <v>19</v>
      </c>
      <c r="AI17" s="92" t="s">
        <v>123</v>
      </c>
      <c r="AJ17" s="92" t="s">
        <v>123</v>
      </c>
      <c r="AK17" s="92" t="s">
        <v>122</v>
      </c>
      <c r="AL17" s="92">
        <f t="shared" ref="AL17:BD17" si="12">AL19+AL25+AL29+AL31+AL33+AL21+AL23</f>
        <v>0</v>
      </c>
      <c r="AM17" s="92">
        <f t="shared" si="12"/>
        <v>0</v>
      </c>
      <c r="AN17" s="92">
        <f t="shared" si="12"/>
        <v>0</v>
      </c>
      <c r="AO17" s="92">
        <f t="shared" si="12"/>
        <v>0</v>
      </c>
      <c r="AP17" s="92">
        <f t="shared" si="12"/>
        <v>0</v>
      </c>
      <c r="AQ17" s="92">
        <f t="shared" si="12"/>
        <v>0</v>
      </c>
      <c r="AR17" s="92">
        <f t="shared" si="12"/>
        <v>0</v>
      </c>
      <c r="AS17" s="92">
        <f t="shared" si="12"/>
        <v>0</v>
      </c>
      <c r="AT17" s="92">
        <f t="shared" si="12"/>
        <v>0</v>
      </c>
      <c r="AU17" s="92">
        <f t="shared" si="12"/>
        <v>0</v>
      </c>
      <c r="AV17" s="92">
        <f t="shared" si="12"/>
        <v>0</v>
      </c>
      <c r="AW17" s="92">
        <f t="shared" si="12"/>
        <v>0</v>
      </c>
      <c r="AX17" s="92">
        <f t="shared" si="12"/>
        <v>0</v>
      </c>
      <c r="AY17" s="92">
        <f t="shared" si="12"/>
        <v>0</v>
      </c>
      <c r="AZ17" s="92">
        <f t="shared" si="12"/>
        <v>0</v>
      </c>
      <c r="BA17" s="92">
        <f t="shared" si="12"/>
        <v>0</v>
      </c>
      <c r="BB17" s="92">
        <f t="shared" si="12"/>
        <v>0</v>
      </c>
      <c r="BC17" s="92">
        <f t="shared" si="12"/>
        <v>0</v>
      </c>
      <c r="BD17" s="92">
        <f t="shared" si="12"/>
        <v>0</v>
      </c>
      <c r="BE17" s="92">
        <f t="shared" si="3"/>
        <v>606</v>
      </c>
    </row>
    <row r="18" spans="1:58" s="10" customFormat="1" x14ac:dyDescent="0.2">
      <c r="A18" s="233"/>
      <c r="B18" s="205"/>
      <c r="C18" s="205"/>
      <c r="D18" s="131" t="s">
        <v>18</v>
      </c>
      <c r="E18" s="94">
        <f>E20+E26+E30+E32+E34+E22+E24+E28</f>
        <v>13</v>
      </c>
      <c r="F18" s="94">
        <f t="shared" ref="F18:S18" si="13">F20+F26+F30+F32+F34+F22+F24+F28</f>
        <v>13</v>
      </c>
      <c r="G18" s="94">
        <f t="shared" si="13"/>
        <v>13</v>
      </c>
      <c r="H18" s="94">
        <f t="shared" si="13"/>
        <v>13</v>
      </c>
      <c r="I18" s="94">
        <f t="shared" si="13"/>
        <v>13</v>
      </c>
      <c r="J18" s="94">
        <f t="shared" si="13"/>
        <v>13</v>
      </c>
      <c r="K18" s="94">
        <f t="shared" si="13"/>
        <v>13</v>
      </c>
      <c r="L18" s="94">
        <f t="shared" si="13"/>
        <v>13</v>
      </c>
      <c r="M18" s="94">
        <f t="shared" si="13"/>
        <v>13</v>
      </c>
      <c r="N18" s="94">
        <f t="shared" si="13"/>
        <v>13</v>
      </c>
      <c r="O18" s="94">
        <f t="shared" si="13"/>
        <v>13</v>
      </c>
      <c r="P18" s="94">
        <f t="shared" si="13"/>
        <v>13</v>
      </c>
      <c r="Q18" s="94">
        <f t="shared" si="13"/>
        <v>13</v>
      </c>
      <c r="R18" s="94">
        <f t="shared" si="13"/>
        <v>13</v>
      </c>
      <c r="S18" s="94">
        <f t="shared" si="13"/>
        <v>13</v>
      </c>
      <c r="T18" s="94" t="s">
        <v>123</v>
      </c>
      <c r="U18" s="94" t="s">
        <v>123</v>
      </c>
      <c r="V18" s="94">
        <v>0</v>
      </c>
      <c r="W18" s="94">
        <v>0</v>
      </c>
      <c r="X18" s="94">
        <f t="shared" si="11"/>
        <v>10</v>
      </c>
      <c r="Y18" s="94">
        <f t="shared" si="11"/>
        <v>10</v>
      </c>
      <c r="Z18" s="94">
        <f t="shared" si="11"/>
        <v>10</v>
      </c>
      <c r="AA18" s="94">
        <f t="shared" si="11"/>
        <v>10</v>
      </c>
      <c r="AB18" s="94">
        <f t="shared" si="11"/>
        <v>10</v>
      </c>
      <c r="AC18" s="94">
        <f t="shared" si="11"/>
        <v>10</v>
      </c>
      <c r="AD18" s="94">
        <f t="shared" si="11"/>
        <v>10</v>
      </c>
      <c r="AE18" s="141">
        <f t="shared" si="11"/>
        <v>9.5</v>
      </c>
      <c r="AF18" s="141">
        <f t="shared" si="11"/>
        <v>9.5</v>
      </c>
      <c r="AG18" s="141">
        <f t="shared" si="11"/>
        <v>9.5</v>
      </c>
      <c r="AH18" s="141">
        <f t="shared" si="11"/>
        <v>9.5</v>
      </c>
      <c r="AI18" s="94" t="s">
        <v>123</v>
      </c>
      <c r="AJ18" s="94" t="s">
        <v>123</v>
      </c>
      <c r="AK18" s="94" t="s">
        <v>122</v>
      </c>
      <c r="AL18" s="94">
        <f t="shared" ref="AL18:BD18" si="14">AL20+AL26+AL30+AL32+AL34+AL22+AL24</f>
        <v>0</v>
      </c>
      <c r="AM18" s="94">
        <f t="shared" si="14"/>
        <v>0</v>
      </c>
      <c r="AN18" s="94">
        <f t="shared" si="14"/>
        <v>0</v>
      </c>
      <c r="AO18" s="94">
        <f t="shared" si="14"/>
        <v>0</v>
      </c>
      <c r="AP18" s="94">
        <f t="shared" si="14"/>
        <v>0</v>
      </c>
      <c r="AQ18" s="94">
        <f t="shared" si="14"/>
        <v>0</v>
      </c>
      <c r="AR18" s="94">
        <f t="shared" si="14"/>
        <v>0</v>
      </c>
      <c r="AS18" s="94">
        <f t="shared" si="14"/>
        <v>0</v>
      </c>
      <c r="AT18" s="94">
        <f t="shared" si="14"/>
        <v>0</v>
      </c>
      <c r="AU18" s="94">
        <f t="shared" si="14"/>
        <v>0</v>
      </c>
      <c r="AV18" s="94">
        <f t="shared" si="14"/>
        <v>0</v>
      </c>
      <c r="AW18" s="94">
        <f t="shared" si="14"/>
        <v>0</v>
      </c>
      <c r="AX18" s="94">
        <f t="shared" si="14"/>
        <v>0</v>
      </c>
      <c r="AY18" s="94">
        <f t="shared" si="14"/>
        <v>0</v>
      </c>
      <c r="AZ18" s="94">
        <f t="shared" si="14"/>
        <v>0</v>
      </c>
      <c r="BA18" s="94">
        <f t="shared" si="14"/>
        <v>0</v>
      </c>
      <c r="BB18" s="94">
        <f t="shared" si="14"/>
        <v>0</v>
      </c>
      <c r="BC18" s="94">
        <f t="shared" si="14"/>
        <v>0</v>
      </c>
      <c r="BD18" s="94">
        <f t="shared" si="14"/>
        <v>0</v>
      </c>
      <c r="BE18" s="92">
        <f t="shared" si="3"/>
        <v>303</v>
      </c>
    </row>
    <row r="19" spans="1:58" x14ac:dyDescent="0.2">
      <c r="A19" s="233"/>
      <c r="B19" s="208" t="s">
        <v>40</v>
      </c>
      <c r="C19" s="208" t="s">
        <v>85</v>
      </c>
      <c r="D19" s="2" t="s">
        <v>17</v>
      </c>
      <c r="E19" s="12">
        <v>4</v>
      </c>
      <c r="F19" s="12">
        <v>4</v>
      </c>
      <c r="G19" s="12">
        <v>4</v>
      </c>
      <c r="H19" s="12">
        <v>4</v>
      </c>
      <c r="I19" s="12">
        <v>4</v>
      </c>
      <c r="J19" s="12">
        <v>4</v>
      </c>
      <c r="K19" s="12">
        <v>4</v>
      </c>
      <c r="L19" s="12">
        <v>4</v>
      </c>
      <c r="M19" s="12">
        <v>4</v>
      </c>
      <c r="N19" s="12">
        <v>4</v>
      </c>
      <c r="O19" s="12">
        <v>4</v>
      </c>
      <c r="P19" s="12">
        <v>4</v>
      </c>
      <c r="Q19" s="12">
        <v>4</v>
      </c>
      <c r="R19" s="12">
        <v>4</v>
      </c>
      <c r="S19" s="12">
        <v>4</v>
      </c>
      <c r="T19" s="56" t="s">
        <v>123</v>
      </c>
      <c r="U19" s="56" t="s">
        <v>123</v>
      </c>
      <c r="V19" s="12">
        <v>0</v>
      </c>
      <c r="W19" s="12">
        <v>0</v>
      </c>
      <c r="X19" s="12">
        <v>4</v>
      </c>
      <c r="Y19" s="12">
        <v>4</v>
      </c>
      <c r="Z19" s="12">
        <v>4</v>
      </c>
      <c r="AA19" s="12">
        <v>4</v>
      </c>
      <c r="AB19" s="12">
        <v>4</v>
      </c>
      <c r="AC19" s="12">
        <v>4</v>
      </c>
      <c r="AD19" s="12">
        <v>4</v>
      </c>
      <c r="AE19" s="12">
        <v>4</v>
      </c>
      <c r="AF19" s="12">
        <v>3</v>
      </c>
      <c r="AG19" s="12">
        <v>3</v>
      </c>
      <c r="AH19" s="12">
        <v>3</v>
      </c>
      <c r="AI19" s="56" t="s">
        <v>123</v>
      </c>
      <c r="AJ19" s="56" t="s">
        <v>123</v>
      </c>
      <c r="AK19" s="44" t="s">
        <v>122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48">
        <f t="shared" si="3"/>
        <v>101</v>
      </c>
      <c r="BF19" s="84"/>
    </row>
    <row r="20" spans="1:58" x14ac:dyDescent="0.2">
      <c r="A20" s="233"/>
      <c r="B20" s="208"/>
      <c r="C20" s="208"/>
      <c r="D20" s="2" t="s">
        <v>18</v>
      </c>
      <c r="E20" s="12">
        <v>2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>
        <v>2</v>
      </c>
      <c r="L20" s="12">
        <v>2</v>
      </c>
      <c r="M20" s="12">
        <v>2</v>
      </c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2</v>
      </c>
      <c r="T20" s="56" t="s">
        <v>123</v>
      </c>
      <c r="U20" s="56" t="s">
        <v>123</v>
      </c>
      <c r="V20" s="12">
        <v>0</v>
      </c>
      <c r="W20" s="12">
        <v>0</v>
      </c>
      <c r="X20" s="12">
        <v>2</v>
      </c>
      <c r="Y20" s="12">
        <v>2</v>
      </c>
      <c r="Z20" s="12">
        <v>2</v>
      </c>
      <c r="AA20" s="12">
        <v>2</v>
      </c>
      <c r="AB20" s="12">
        <v>2</v>
      </c>
      <c r="AC20" s="12">
        <v>2</v>
      </c>
      <c r="AD20" s="12">
        <v>2</v>
      </c>
      <c r="AE20" s="12">
        <v>2</v>
      </c>
      <c r="AF20" s="12">
        <v>1.5</v>
      </c>
      <c r="AG20" s="12">
        <v>1.5</v>
      </c>
      <c r="AH20" s="12">
        <v>1.5</v>
      </c>
      <c r="AI20" s="56" t="s">
        <v>123</v>
      </c>
      <c r="AJ20" s="56" t="s">
        <v>123</v>
      </c>
      <c r="AK20" s="44" t="s">
        <v>122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48">
        <f t="shared" si="3"/>
        <v>50.5</v>
      </c>
      <c r="BF20" s="84"/>
    </row>
    <row r="21" spans="1:58" x14ac:dyDescent="0.2">
      <c r="A21" s="233"/>
      <c r="B21" s="217" t="s">
        <v>41</v>
      </c>
      <c r="C21" s="217" t="s">
        <v>86</v>
      </c>
      <c r="D21" s="2" t="s">
        <v>17</v>
      </c>
      <c r="E21" s="12">
        <v>2</v>
      </c>
      <c r="F21" s="12">
        <v>2</v>
      </c>
      <c r="G21" s="12">
        <v>2</v>
      </c>
      <c r="H21" s="12">
        <v>2</v>
      </c>
      <c r="I21" s="12">
        <v>2</v>
      </c>
      <c r="J21" s="12">
        <v>2</v>
      </c>
      <c r="K21" s="12">
        <v>2</v>
      </c>
      <c r="L21" s="12">
        <v>2</v>
      </c>
      <c r="M21" s="12">
        <v>2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56" t="s">
        <v>123</v>
      </c>
      <c r="U21" s="56" t="s">
        <v>123</v>
      </c>
      <c r="V21" s="12">
        <v>0</v>
      </c>
      <c r="W21" s="12">
        <v>0</v>
      </c>
      <c r="X21" s="12">
        <v>4</v>
      </c>
      <c r="Y21" s="12">
        <v>4</v>
      </c>
      <c r="Z21" s="12">
        <v>4</v>
      </c>
      <c r="AA21" s="12">
        <v>4</v>
      </c>
      <c r="AB21" s="12">
        <v>4</v>
      </c>
      <c r="AC21" s="12">
        <v>4</v>
      </c>
      <c r="AD21" s="12">
        <v>4</v>
      </c>
      <c r="AE21" s="12">
        <v>3</v>
      </c>
      <c r="AF21" s="12">
        <v>3</v>
      </c>
      <c r="AG21" s="12">
        <v>3</v>
      </c>
      <c r="AH21" s="12">
        <v>3</v>
      </c>
      <c r="AI21" s="56" t="s">
        <v>123</v>
      </c>
      <c r="AJ21" s="56" t="s">
        <v>123</v>
      </c>
      <c r="AK21" s="44" t="s">
        <v>122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48">
        <f t="shared" si="3"/>
        <v>70</v>
      </c>
      <c r="BF21" s="84"/>
    </row>
    <row r="22" spans="1:58" x14ac:dyDescent="0.2">
      <c r="A22" s="233"/>
      <c r="B22" s="218"/>
      <c r="C22" s="218"/>
      <c r="D22" s="2" t="s">
        <v>18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56" t="s">
        <v>123</v>
      </c>
      <c r="U22" s="56" t="s">
        <v>123</v>
      </c>
      <c r="V22" s="12">
        <v>0</v>
      </c>
      <c r="W22" s="12">
        <v>0</v>
      </c>
      <c r="X22" s="12">
        <v>2</v>
      </c>
      <c r="Y22" s="12">
        <v>2</v>
      </c>
      <c r="Z22" s="12">
        <v>2</v>
      </c>
      <c r="AA22" s="12">
        <v>2</v>
      </c>
      <c r="AB22" s="12">
        <v>2</v>
      </c>
      <c r="AC22" s="12">
        <v>2</v>
      </c>
      <c r="AD22" s="12">
        <v>2</v>
      </c>
      <c r="AE22" s="12">
        <v>1.5</v>
      </c>
      <c r="AF22" s="12">
        <v>1.5</v>
      </c>
      <c r="AG22" s="12">
        <v>1.5</v>
      </c>
      <c r="AH22" s="12">
        <v>1.5</v>
      </c>
      <c r="AI22" s="56" t="s">
        <v>123</v>
      </c>
      <c r="AJ22" s="56" t="s">
        <v>123</v>
      </c>
      <c r="AK22" s="44" t="s">
        <v>122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48">
        <f t="shared" si="3"/>
        <v>35</v>
      </c>
      <c r="BF22" s="84"/>
    </row>
    <row r="23" spans="1:58" x14ac:dyDescent="0.2">
      <c r="A23" s="233"/>
      <c r="B23" s="217" t="s">
        <v>139</v>
      </c>
      <c r="C23" s="217" t="s">
        <v>88</v>
      </c>
      <c r="D23" s="2" t="s">
        <v>17</v>
      </c>
      <c r="E23" s="12">
        <v>5</v>
      </c>
      <c r="F23" s="12">
        <v>5</v>
      </c>
      <c r="G23" s="12">
        <v>5</v>
      </c>
      <c r="H23" s="12">
        <v>5</v>
      </c>
      <c r="I23" s="12">
        <v>5</v>
      </c>
      <c r="J23" s="12">
        <v>5</v>
      </c>
      <c r="K23" s="12">
        <v>5</v>
      </c>
      <c r="L23" s="12">
        <v>5</v>
      </c>
      <c r="M23" s="12">
        <v>5</v>
      </c>
      <c r="N23" s="12">
        <v>5</v>
      </c>
      <c r="O23" s="12">
        <v>5</v>
      </c>
      <c r="P23" s="12">
        <v>5</v>
      </c>
      <c r="Q23" s="12">
        <v>5</v>
      </c>
      <c r="R23" s="12">
        <v>5</v>
      </c>
      <c r="S23" s="12">
        <v>5</v>
      </c>
      <c r="T23" s="56" t="s">
        <v>123</v>
      </c>
      <c r="U23" s="56" t="s">
        <v>123</v>
      </c>
      <c r="V23" s="12">
        <v>0</v>
      </c>
      <c r="W23" s="12">
        <v>0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56" t="s">
        <v>123</v>
      </c>
      <c r="AJ23" s="56" t="s">
        <v>123</v>
      </c>
      <c r="AK23" s="44" t="s">
        <v>122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48">
        <f t="shared" si="3"/>
        <v>75</v>
      </c>
      <c r="BF23" s="84"/>
    </row>
    <row r="24" spans="1:58" x14ac:dyDescent="0.2">
      <c r="A24" s="233"/>
      <c r="B24" s="218"/>
      <c r="C24" s="218"/>
      <c r="D24" s="2" t="s">
        <v>18</v>
      </c>
      <c r="E24" s="12">
        <v>2.5</v>
      </c>
      <c r="F24" s="12">
        <v>2.5</v>
      </c>
      <c r="G24" s="12">
        <v>2.5</v>
      </c>
      <c r="H24" s="12">
        <v>2.5</v>
      </c>
      <c r="I24" s="12">
        <v>2.5</v>
      </c>
      <c r="J24" s="12">
        <v>2.5</v>
      </c>
      <c r="K24" s="12">
        <v>2.5</v>
      </c>
      <c r="L24" s="12">
        <v>2.5</v>
      </c>
      <c r="M24" s="12">
        <v>2.5</v>
      </c>
      <c r="N24" s="12">
        <v>2.5</v>
      </c>
      <c r="O24" s="12">
        <v>2.5</v>
      </c>
      <c r="P24" s="12">
        <v>2.5</v>
      </c>
      <c r="Q24" s="12">
        <v>2.5</v>
      </c>
      <c r="R24" s="12">
        <v>2.5</v>
      </c>
      <c r="S24" s="12">
        <v>2.5</v>
      </c>
      <c r="T24" s="56" t="s">
        <v>123</v>
      </c>
      <c r="U24" s="56" t="s">
        <v>123</v>
      </c>
      <c r="V24" s="12">
        <v>0</v>
      </c>
      <c r="W24" s="12">
        <v>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56" t="s">
        <v>123</v>
      </c>
      <c r="AJ24" s="56" t="s">
        <v>123</v>
      </c>
      <c r="AK24" s="44" t="s">
        <v>122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48">
        <f t="shared" si="3"/>
        <v>37.5</v>
      </c>
      <c r="BF24" s="84"/>
    </row>
    <row r="25" spans="1:58" x14ac:dyDescent="0.2">
      <c r="A25" s="233"/>
      <c r="B25" s="158" t="s">
        <v>105</v>
      </c>
      <c r="C25" s="158" t="s">
        <v>106</v>
      </c>
      <c r="D25" s="2" t="s">
        <v>17</v>
      </c>
      <c r="E25" s="12">
        <v>6</v>
      </c>
      <c r="F25" s="12">
        <v>6</v>
      </c>
      <c r="G25" s="12">
        <v>6</v>
      </c>
      <c r="H25" s="12">
        <v>6</v>
      </c>
      <c r="I25" s="12">
        <v>6</v>
      </c>
      <c r="J25" s="12">
        <v>6</v>
      </c>
      <c r="K25" s="12">
        <v>6</v>
      </c>
      <c r="L25" s="12">
        <v>6</v>
      </c>
      <c r="M25" s="12">
        <v>6</v>
      </c>
      <c r="N25" s="12">
        <v>6</v>
      </c>
      <c r="O25" s="12">
        <v>6</v>
      </c>
      <c r="P25" s="12">
        <v>6</v>
      </c>
      <c r="Q25" s="12">
        <v>6</v>
      </c>
      <c r="R25" s="12">
        <v>6</v>
      </c>
      <c r="S25" s="12">
        <v>6</v>
      </c>
      <c r="T25" s="56" t="s">
        <v>123</v>
      </c>
      <c r="U25" s="62" t="s">
        <v>123</v>
      </c>
      <c r="V25" s="13">
        <v>0</v>
      </c>
      <c r="W25" s="13">
        <v>0</v>
      </c>
      <c r="X25" s="12">
        <v>3</v>
      </c>
      <c r="Y25" s="12">
        <v>3</v>
      </c>
      <c r="Z25" s="12">
        <v>3</v>
      </c>
      <c r="AA25" s="12">
        <v>3</v>
      </c>
      <c r="AB25" s="12">
        <v>3</v>
      </c>
      <c r="AC25" s="12">
        <v>3</v>
      </c>
      <c r="AD25" s="12">
        <v>3</v>
      </c>
      <c r="AE25" s="12">
        <v>3</v>
      </c>
      <c r="AF25" s="12">
        <v>3</v>
      </c>
      <c r="AG25" s="12">
        <v>3</v>
      </c>
      <c r="AH25" s="12">
        <v>3</v>
      </c>
      <c r="AI25" s="56" t="s">
        <v>123</v>
      </c>
      <c r="AJ25" s="56" t="s">
        <v>123</v>
      </c>
      <c r="AK25" s="44" t="s">
        <v>122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48">
        <f t="shared" si="3"/>
        <v>123</v>
      </c>
      <c r="BF25" s="84"/>
    </row>
    <row r="26" spans="1:58" x14ac:dyDescent="0.2">
      <c r="A26" s="233"/>
      <c r="B26" s="159"/>
      <c r="C26" s="159"/>
      <c r="D26" s="2" t="s">
        <v>18</v>
      </c>
      <c r="E26" s="19">
        <v>3</v>
      </c>
      <c r="F26" s="19">
        <v>3</v>
      </c>
      <c r="G26" s="19">
        <v>3</v>
      </c>
      <c r="H26" s="19">
        <v>3</v>
      </c>
      <c r="I26" s="19">
        <v>3</v>
      </c>
      <c r="J26" s="19">
        <v>3</v>
      </c>
      <c r="K26" s="19">
        <v>3</v>
      </c>
      <c r="L26" s="19">
        <v>3</v>
      </c>
      <c r="M26" s="19">
        <v>3</v>
      </c>
      <c r="N26" s="19">
        <v>3</v>
      </c>
      <c r="O26" s="19">
        <v>3</v>
      </c>
      <c r="P26" s="19">
        <v>3</v>
      </c>
      <c r="Q26" s="19">
        <v>3</v>
      </c>
      <c r="R26" s="19">
        <v>3</v>
      </c>
      <c r="S26" s="19">
        <v>3</v>
      </c>
      <c r="T26" s="65" t="s">
        <v>123</v>
      </c>
      <c r="U26" s="62" t="s">
        <v>123</v>
      </c>
      <c r="V26" s="13">
        <v>0</v>
      </c>
      <c r="W26" s="13">
        <v>0</v>
      </c>
      <c r="X26" s="12">
        <v>1.5</v>
      </c>
      <c r="Y26" s="12">
        <v>1.5</v>
      </c>
      <c r="Z26" s="12">
        <v>1.5</v>
      </c>
      <c r="AA26" s="12">
        <v>1.5</v>
      </c>
      <c r="AB26" s="12">
        <v>1.5</v>
      </c>
      <c r="AC26" s="12">
        <v>1.5</v>
      </c>
      <c r="AD26" s="12">
        <v>1.5</v>
      </c>
      <c r="AE26" s="12">
        <v>1.5</v>
      </c>
      <c r="AF26" s="12">
        <v>1.5</v>
      </c>
      <c r="AG26" s="12">
        <v>1.5</v>
      </c>
      <c r="AH26" s="12">
        <v>1.5</v>
      </c>
      <c r="AI26" s="56" t="s">
        <v>123</v>
      </c>
      <c r="AJ26" s="56" t="s">
        <v>123</v>
      </c>
      <c r="AK26" s="44" t="s">
        <v>122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48">
        <f t="shared" si="3"/>
        <v>61.5</v>
      </c>
      <c r="BF26" s="84"/>
    </row>
    <row r="27" spans="1:58" x14ac:dyDescent="0.2">
      <c r="A27" s="233"/>
      <c r="B27" s="158" t="s">
        <v>140</v>
      </c>
      <c r="C27" s="158" t="s">
        <v>141</v>
      </c>
      <c r="D27" s="2" t="s">
        <v>17</v>
      </c>
      <c r="E27" s="22">
        <v>3</v>
      </c>
      <c r="F27" s="22">
        <v>3</v>
      </c>
      <c r="G27" s="22">
        <v>3</v>
      </c>
      <c r="H27" s="22">
        <v>3</v>
      </c>
      <c r="I27" s="22">
        <v>3</v>
      </c>
      <c r="J27" s="22">
        <v>3</v>
      </c>
      <c r="K27" s="22">
        <v>3</v>
      </c>
      <c r="L27" s="22">
        <v>3</v>
      </c>
      <c r="M27" s="22">
        <v>3</v>
      </c>
      <c r="N27" s="22">
        <v>3</v>
      </c>
      <c r="O27" s="22">
        <v>3</v>
      </c>
      <c r="P27" s="22">
        <v>3</v>
      </c>
      <c r="Q27" s="22">
        <v>3</v>
      </c>
      <c r="R27" s="22">
        <v>3</v>
      </c>
      <c r="S27" s="22">
        <v>3</v>
      </c>
      <c r="T27" s="65" t="s">
        <v>123</v>
      </c>
      <c r="U27" s="62" t="s">
        <v>123</v>
      </c>
      <c r="V27" s="13">
        <v>0</v>
      </c>
      <c r="W27" s="13">
        <v>0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56" t="s">
        <v>123</v>
      </c>
      <c r="AJ27" s="56" t="s">
        <v>123</v>
      </c>
      <c r="AK27" s="44" t="s">
        <v>122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48">
        <f t="shared" si="3"/>
        <v>45</v>
      </c>
      <c r="BF27" s="84"/>
    </row>
    <row r="28" spans="1:58" x14ac:dyDescent="0.2">
      <c r="A28" s="233"/>
      <c r="B28" s="159"/>
      <c r="C28" s="159"/>
      <c r="D28" s="2" t="s">
        <v>18</v>
      </c>
      <c r="E28" s="19">
        <v>1.5</v>
      </c>
      <c r="F28" s="19">
        <v>1.5</v>
      </c>
      <c r="G28" s="19">
        <v>1.5</v>
      </c>
      <c r="H28" s="19">
        <v>1.5</v>
      </c>
      <c r="I28" s="19">
        <v>1.5</v>
      </c>
      <c r="J28" s="19">
        <v>1.5</v>
      </c>
      <c r="K28" s="19">
        <v>1.5</v>
      </c>
      <c r="L28" s="19">
        <v>1.5</v>
      </c>
      <c r="M28" s="19">
        <v>1.5</v>
      </c>
      <c r="N28" s="19">
        <v>1.5</v>
      </c>
      <c r="O28" s="19">
        <v>1.5</v>
      </c>
      <c r="P28" s="19">
        <v>1.5</v>
      </c>
      <c r="Q28" s="19">
        <v>1.5</v>
      </c>
      <c r="R28" s="19">
        <v>1.5</v>
      </c>
      <c r="S28" s="19">
        <v>1.5</v>
      </c>
      <c r="T28" s="65" t="s">
        <v>123</v>
      </c>
      <c r="U28" s="62" t="s">
        <v>123</v>
      </c>
      <c r="V28" s="13">
        <v>0</v>
      </c>
      <c r="W28" s="13">
        <v>0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56" t="s">
        <v>123</v>
      </c>
      <c r="AJ28" s="56" t="s">
        <v>123</v>
      </c>
      <c r="AK28" s="44" t="s">
        <v>122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48">
        <f t="shared" si="3"/>
        <v>22.5</v>
      </c>
      <c r="BF28" s="84"/>
    </row>
    <row r="29" spans="1:58" x14ac:dyDescent="0.2">
      <c r="A29" s="233"/>
      <c r="B29" s="208" t="s">
        <v>90</v>
      </c>
      <c r="C29" s="157" t="s">
        <v>94</v>
      </c>
      <c r="D29" s="2" t="s">
        <v>17</v>
      </c>
      <c r="E29" s="12">
        <v>4</v>
      </c>
      <c r="F29" s="12">
        <v>4</v>
      </c>
      <c r="G29" s="12">
        <v>4</v>
      </c>
      <c r="H29" s="12">
        <v>4</v>
      </c>
      <c r="I29" s="12">
        <v>4</v>
      </c>
      <c r="J29" s="12">
        <v>4</v>
      </c>
      <c r="K29" s="12">
        <v>4</v>
      </c>
      <c r="L29" s="12">
        <v>4</v>
      </c>
      <c r="M29" s="12">
        <v>4</v>
      </c>
      <c r="N29" s="12">
        <v>4</v>
      </c>
      <c r="O29" s="12">
        <v>4</v>
      </c>
      <c r="P29" s="12">
        <v>4</v>
      </c>
      <c r="Q29" s="12">
        <v>4</v>
      </c>
      <c r="R29" s="12">
        <v>4</v>
      </c>
      <c r="S29" s="12">
        <v>4</v>
      </c>
      <c r="T29" s="56" t="s">
        <v>123</v>
      </c>
      <c r="U29" s="62" t="s">
        <v>123</v>
      </c>
      <c r="V29" s="13">
        <v>0</v>
      </c>
      <c r="W29" s="13">
        <v>0</v>
      </c>
      <c r="X29" s="12">
        <v>4</v>
      </c>
      <c r="Y29" s="12">
        <v>4</v>
      </c>
      <c r="Z29" s="12">
        <v>4</v>
      </c>
      <c r="AA29" s="12">
        <v>4</v>
      </c>
      <c r="AB29" s="12">
        <v>4</v>
      </c>
      <c r="AC29" s="12">
        <v>4</v>
      </c>
      <c r="AD29" s="12">
        <v>4</v>
      </c>
      <c r="AE29" s="12">
        <v>4</v>
      </c>
      <c r="AF29" s="12">
        <v>4</v>
      </c>
      <c r="AG29" s="12">
        <v>4</v>
      </c>
      <c r="AH29" s="12">
        <v>4</v>
      </c>
      <c r="AI29" s="56" t="s">
        <v>123</v>
      </c>
      <c r="AJ29" s="56" t="s">
        <v>123</v>
      </c>
      <c r="AK29" s="44" t="s">
        <v>122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48">
        <f t="shared" si="3"/>
        <v>104</v>
      </c>
      <c r="BF29" s="84"/>
    </row>
    <row r="30" spans="1:58" x14ac:dyDescent="0.2">
      <c r="A30" s="233"/>
      <c r="B30" s="208"/>
      <c r="C30" s="157"/>
      <c r="D30" s="2" t="s">
        <v>18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2</v>
      </c>
      <c r="O30" s="12">
        <v>2</v>
      </c>
      <c r="P30" s="12">
        <v>2</v>
      </c>
      <c r="Q30" s="12">
        <v>2</v>
      </c>
      <c r="R30" s="12">
        <v>2</v>
      </c>
      <c r="S30" s="12">
        <v>2</v>
      </c>
      <c r="T30" s="56" t="s">
        <v>123</v>
      </c>
      <c r="U30" s="62" t="s">
        <v>123</v>
      </c>
      <c r="V30" s="13">
        <v>0</v>
      </c>
      <c r="W30" s="13">
        <v>0</v>
      </c>
      <c r="X30" s="12">
        <v>2</v>
      </c>
      <c r="Y30" s="12">
        <v>2</v>
      </c>
      <c r="Z30" s="12">
        <v>2</v>
      </c>
      <c r="AA30" s="12">
        <v>2</v>
      </c>
      <c r="AB30" s="12">
        <v>2</v>
      </c>
      <c r="AC30" s="12">
        <v>2</v>
      </c>
      <c r="AD30" s="12">
        <v>2</v>
      </c>
      <c r="AE30" s="12">
        <v>2</v>
      </c>
      <c r="AF30" s="12">
        <v>2</v>
      </c>
      <c r="AG30" s="12">
        <v>2</v>
      </c>
      <c r="AH30" s="12">
        <v>2</v>
      </c>
      <c r="AI30" s="56" t="s">
        <v>123</v>
      </c>
      <c r="AJ30" s="56" t="s">
        <v>123</v>
      </c>
      <c r="AK30" s="44" t="s">
        <v>122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48">
        <f t="shared" si="3"/>
        <v>52</v>
      </c>
      <c r="BF30" s="84"/>
    </row>
    <row r="31" spans="1:58" x14ac:dyDescent="0.2">
      <c r="A31" s="233"/>
      <c r="B31" s="208" t="s">
        <v>91</v>
      </c>
      <c r="C31" s="157" t="s">
        <v>95</v>
      </c>
      <c r="D31" s="2" t="s">
        <v>17</v>
      </c>
      <c r="E31" s="12">
        <v>2</v>
      </c>
      <c r="F31" s="12">
        <v>2</v>
      </c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>
        <v>2</v>
      </c>
      <c r="M31" s="12">
        <v>2</v>
      </c>
      <c r="N31" s="12">
        <v>2</v>
      </c>
      <c r="O31" s="12">
        <v>2</v>
      </c>
      <c r="P31" s="12">
        <v>2</v>
      </c>
      <c r="Q31" s="12">
        <v>2</v>
      </c>
      <c r="R31" s="12">
        <v>2</v>
      </c>
      <c r="S31" s="12">
        <v>2</v>
      </c>
      <c r="T31" s="56" t="s">
        <v>123</v>
      </c>
      <c r="U31" s="62" t="s">
        <v>123</v>
      </c>
      <c r="V31" s="13">
        <v>0</v>
      </c>
      <c r="W31" s="13">
        <v>0</v>
      </c>
      <c r="X31" s="12">
        <v>2</v>
      </c>
      <c r="Y31" s="12">
        <v>2</v>
      </c>
      <c r="Z31" s="12">
        <v>2</v>
      </c>
      <c r="AA31" s="12">
        <v>2</v>
      </c>
      <c r="AB31" s="12">
        <v>2</v>
      </c>
      <c r="AC31" s="12">
        <v>2</v>
      </c>
      <c r="AD31" s="12">
        <v>2</v>
      </c>
      <c r="AE31" s="12">
        <v>2</v>
      </c>
      <c r="AF31" s="12">
        <v>2</v>
      </c>
      <c r="AG31" s="12">
        <v>2</v>
      </c>
      <c r="AH31" s="12">
        <v>2</v>
      </c>
      <c r="AI31" s="56" t="s">
        <v>123</v>
      </c>
      <c r="AJ31" s="56" t="s">
        <v>123</v>
      </c>
      <c r="AK31" s="44" t="s">
        <v>122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48">
        <f t="shared" si="3"/>
        <v>52</v>
      </c>
      <c r="BF31" s="84"/>
    </row>
    <row r="32" spans="1:58" x14ac:dyDescent="0.2">
      <c r="A32" s="233"/>
      <c r="B32" s="208"/>
      <c r="C32" s="157"/>
      <c r="D32" s="2" t="s">
        <v>18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12">
        <v>1</v>
      </c>
      <c r="R32" s="12">
        <v>1</v>
      </c>
      <c r="S32" s="12">
        <v>1</v>
      </c>
      <c r="T32" s="56" t="s">
        <v>123</v>
      </c>
      <c r="U32" s="62" t="s">
        <v>123</v>
      </c>
      <c r="V32" s="13">
        <v>0</v>
      </c>
      <c r="W32" s="13">
        <v>0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  <c r="AF32" s="12">
        <v>1</v>
      </c>
      <c r="AG32" s="12">
        <v>1</v>
      </c>
      <c r="AH32" s="12">
        <v>1</v>
      </c>
      <c r="AI32" s="56" t="s">
        <v>123</v>
      </c>
      <c r="AJ32" s="56" t="s">
        <v>123</v>
      </c>
      <c r="AK32" s="44" t="s">
        <v>122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48">
        <f t="shared" si="3"/>
        <v>26</v>
      </c>
      <c r="BF32" s="84"/>
    </row>
    <row r="33" spans="1:58" x14ac:dyDescent="0.2">
      <c r="A33" s="233"/>
      <c r="B33" s="208" t="s">
        <v>107</v>
      </c>
      <c r="C33" s="157" t="s">
        <v>108</v>
      </c>
      <c r="D33" s="2" t="s">
        <v>17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56" t="s">
        <v>123</v>
      </c>
      <c r="U33" s="62" t="s">
        <v>123</v>
      </c>
      <c r="V33" s="13">
        <v>0</v>
      </c>
      <c r="W33" s="13">
        <v>0</v>
      </c>
      <c r="X33" s="12">
        <v>3</v>
      </c>
      <c r="Y33" s="12">
        <v>3</v>
      </c>
      <c r="Z33" s="12">
        <v>3</v>
      </c>
      <c r="AA33" s="12">
        <v>3</v>
      </c>
      <c r="AB33" s="12">
        <v>3</v>
      </c>
      <c r="AC33" s="12">
        <v>3</v>
      </c>
      <c r="AD33" s="12">
        <v>3</v>
      </c>
      <c r="AE33" s="12">
        <v>3</v>
      </c>
      <c r="AF33" s="12">
        <v>4</v>
      </c>
      <c r="AG33" s="12">
        <v>4</v>
      </c>
      <c r="AH33" s="12">
        <v>4</v>
      </c>
      <c r="AI33" s="56" t="s">
        <v>123</v>
      </c>
      <c r="AJ33" s="56" t="s">
        <v>123</v>
      </c>
      <c r="AK33" s="44" t="s">
        <v>122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48">
        <f t="shared" si="3"/>
        <v>36</v>
      </c>
      <c r="BF33" s="84"/>
    </row>
    <row r="34" spans="1:58" x14ac:dyDescent="0.2">
      <c r="A34" s="233"/>
      <c r="B34" s="208"/>
      <c r="C34" s="157"/>
      <c r="D34" s="2" t="s">
        <v>18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56" t="s">
        <v>123</v>
      </c>
      <c r="U34" s="62" t="s">
        <v>123</v>
      </c>
      <c r="V34" s="13">
        <v>0</v>
      </c>
      <c r="W34" s="13">
        <v>0</v>
      </c>
      <c r="X34" s="12">
        <v>1.5</v>
      </c>
      <c r="Y34" s="12">
        <v>1.5</v>
      </c>
      <c r="Z34" s="12">
        <v>1.5</v>
      </c>
      <c r="AA34" s="12">
        <v>1.5</v>
      </c>
      <c r="AB34" s="12">
        <v>1.5</v>
      </c>
      <c r="AC34" s="12">
        <v>1.5</v>
      </c>
      <c r="AD34" s="12">
        <v>1.5</v>
      </c>
      <c r="AE34" s="12">
        <v>1.5</v>
      </c>
      <c r="AF34" s="12">
        <v>2</v>
      </c>
      <c r="AG34" s="12">
        <v>2</v>
      </c>
      <c r="AH34" s="12">
        <v>2</v>
      </c>
      <c r="AI34" s="56" t="s">
        <v>123</v>
      </c>
      <c r="AJ34" s="56" t="s">
        <v>123</v>
      </c>
      <c r="AK34" s="44" t="s">
        <v>122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48">
        <f t="shared" si="3"/>
        <v>18</v>
      </c>
      <c r="BF34" s="84"/>
    </row>
    <row r="35" spans="1:58" s="10" customFormat="1" ht="18.75" customHeight="1" x14ac:dyDescent="0.2">
      <c r="A35" s="233"/>
      <c r="B35" s="205" t="s">
        <v>46</v>
      </c>
      <c r="C35" s="205" t="s">
        <v>109</v>
      </c>
      <c r="D35" s="131" t="s">
        <v>17</v>
      </c>
      <c r="E35" s="92">
        <f>E37</f>
        <v>3</v>
      </c>
      <c r="F35" s="92">
        <f t="shared" ref="E35:BD36" si="15">F37</f>
        <v>3</v>
      </c>
      <c r="G35" s="92">
        <f t="shared" si="15"/>
        <v>3</v>
      </c>
      <c r="H35" s="92">
        <f t="shared" si="15"/>
        <v>3</v>
      </c>
      <c r="I35" s="92">
        <f t="shared" si="15"/>
        <v>3</v>
      </c>
      <c r="J35" s="92">
        <f t="shared" si="15"/>
        <v>3</v>
      </c>
      <c r="K35" s="92">
        <f t="shared" si="15"/>
        <v>3</v>
      </c>
      <c r="L35" s="92">
        <f t="shared" si="15"/>
        <v>3</v>
      </c>
      <c r="M35" s="92">
        <f t="shared" si="15"/>
        <v>3</v>
      </c>
      <c r="N35" s="92">
        <f t="shared" si="15"/>
        <v>3</v>
      </c>
      <c r="O35" s="92">
        <f t="shared" si="15"/>
        <v>3</v>
      </c>
      <c r="P35" s="92">
        <f t="shared" si="15"/>
        <v>3</v>
      </c>
      <c r="Q35" s="92">
        <f t="shared" si="15"/>
        <v>3</v>
      </c>
      <c r="R35" s="92">
        <f t="shared" si="15"/>
        <v>3</v>
      </c>
      <c r="S35" s="92">
        <f t="shared" si="15"/>
        <v>3</v>
      </c>
      <c r="T35" s="92">
        <f>SUM(T39:T40)</f>
        <v>36</v>
      </c>
      <c r="U35" s="92">
        <f>SUM(U39:U40)</f>
        <v>36</v>
      </c>
      <c r="V35" s="92">
        <v>0</v>
      </c>
      <c r="W35" s="92">
        <v>0</v>
      </c>
      <c r="X35" s="92">
        <f>X37</f>
        <v>2</v>
      </c>
      <c r="Y35" s="92">
        <f t="shared" si="15"/>
        <v>2</v>
      </c>
      <c r="Z35" s="92">
        <f t="shared" si="15"/>
        <v>2</v>
      </c>
      <c r="AA35" s="92">
        <f t="shared" si="15"/>
        <v>2</v>
      </c>
      <c r="AB35" s="92">
        <f t="shared" si="15"/>
        <v>2</v>
      </c>
      <c r="AC35" s="92">
        <f t="shared" si="15"/>
        <v>2</v>
      </c>
      <c r="AD35" s="92">
        <f t="shared" si="15"/>
        <v>2</v>
      </c>
      <c r="AE35" s="92">
        <f t="shared" si="15"/>
        <v>2</v>
      </c>
      <c r="AF35" s="92">
        <f t="shared" si="15"/>
        <v>2</v>
      </c>
      <c r="AG35" s="92">
        <f t="shared" si="15"/>
        <v>2</v>
      </c>
      <c r="AH35" s="92">
        <f t="shared" si="15"/>
        <v>2</v>
      </c>
      <c r="AI35" s="92">
        <f>SUM(AI39:AI40)</f>
        <v>36</v>
      </c>
      <c r="AJ35" s="92">
        <f>SUM(AJ39:AJ40)</f>
        <v>0</v>
      </c>
      <c r="AK35" s="92" t="s">
        <v>122</v>
      </c>
      <c r="AL35" s="92">
        <f t="shared" si="15"/>
        <v>0</v>
      </c>
      <c r="AM35" s="92">
        <f t="shared" si="15"/>
        <v>0</v>
      </c>
      <c r="AN35" s="92">
        <f t="shared" si="15"/>
        <v>0</v>
      </c>
      <c r="AO35" s="92">
        <f t="shared" si="15"/>
        <v>0</v>
      </c>
      <c r="AP35" s="92">
        <f t="shared" si="15"/>
        <v>0</v>
      </c>
      <c r="AQ35" s="92">
        <f t="shared" si="15"/>
        <v>0</v>
      </c>
      <c r="AR35" s="92">
        <f t="shared" si="15"/>
        <v>0</v>
      </c>
      <c r="AS35" s="92">
        <f t="shared" si="15"/>
        <v>0</v>
      </c>
      <c r="AT35" s="92">
        <f t="shared" si="15"/>
        <v>0</v>
      </c>
      <c r="AU35" s="92">
        <f t="shared" si="15"/>
        <v>0</v>
      </c>
      <c r="AV35" s="92">
        <f t="shared" si="15"/>
        <v>0</v>
      </c>
      <c r="AW35" s="92">
        <f t="shared" si="15"/>
        <v>0</v>
      </c>
      <c r="AX35" s="92">
        <f t="shared" si="15"/>
        <v>0</v>
      </c>
      <c r="AY35" s="92">
        <f t="shared" si="15"/>
        <v>0</v>
      </c>
      <c r="AZ35" s="92">
        <f t="shared" si="15"/>
        <v>0</v>
      </c>
      <c r="BA35" s="92">
        <f t="shared" si="15"/>
        <v>0</v>
      </c>
      <c r="BB35" s="92">
        <f t="shared" si="15"/>
        <v>0</v>
      </c>
      <c r="BC35" s="92">
        <f t="shared" si="15"/>
        <v>0</v>
      </c>
      <c r="BD35" s="92">
        <f t="shared" si="15"/>
        <v>0</v>
      </c>
      <c r="BE35" s="92">
        <f t="shared" si="3"/>
        <v>175</v>
      </c>
    </row>
    <row r="36" spans="1:58" s="10" customFormat="1" ht="16.5" customHeight="1" x14ac:dyDescent="0.2">
      <c r="A36" s="233"/>
      <c r="B36" s="205"/>
      <c r="C36" s="205"/>
      <c r="D36" s="131" t="s">
        <v>18</v>
      </c>
      <c r="E36" s="92">
        <f t="shared" si="15"/>
        <v>1.5</v>
      </c>
      <c r="F36" s="92">
        <f t="shared" si="15"/>
        <v>1.5</v>
      </c>
      <c r="G36" s="92">
        <f t="shared" si="15"/>
        <v>1.5</v>
      </c>
      <c r="H36" s="92">
        <f t="shared" si="15"/>
        <v>1.5</v>
      </c>
      <c r="I36" s="92">
        <f t="shared" si="15"/>
        <v>1.5</v>
      </c>
      <c r="J36" s="92">
        <f t="shared" si="15"/>
        <v>1.5</v>
      </c>
      <c r="K36" s="92">
        <f t="shared" si="15"/>
        <v>1.5</v>
      </c>
      <c r="L36" s="92">
        <f t="shared" si="15"/>
        <v>1.5</v>
      </c>
      <c r="M36" s="92">
        <f t="shared" si="15"/>
        <v>1.5</v>
      </c>
      <c r="N36" s="92">
        <f t="shared" si="15"/>
        <v>1.5</v>
      </c>
      <c r="O36" s="92">
        <f t="shared" si="15"/>
        <v>1.5</v>
      </c>
      <c r="P36" s="92">
        <f t="shared" si="15"/>
        <v>1.5</v>
      </c>
      <c r="Q36" s="92">
        <f t="shared" si="15"/>
        <v>1.5</v>
      </c>
      <c r="R36" s="92">
        <f t="shared" si="15"/>
        <v>1.5</v>
      </c>
      <c r="S36" s="92">
        <f t="shared" si="15"/>
        <v>1.5</v>
      </c>
      <c r="T36" s="92">
        <v>0</v>
      </c>
      <c r="U36" s="92">
        <v>0</v>
      </c>
      <c r="V36" s="92">
        <v>0</v>
      </c>
      <c r="W36" s="92">
        <v>0</v>
      </c>
      <c r="X36" s="92">
        <f t="shared" si="15"/>
        <v>1</v>
      </c>
      <c r="Y36" s="92">
        <f t="shared" si="15"/>
        <v>1</v>
      </c>
      <c r="Z36" s="92">
        <f t="shared" si="15"/>
        <v>1</v>
      </c>
      <c r="AA36" s="92">
        <f t="shared" si="15"/>
        <v>1</v>
      </c>
      <c r="AB36" s="92">
        <f t="shared" si="15"/>
        <v>1</v>
      </c>
      <c r="AC36" s="92">
        <f t="shared" si="15"/>
        <v>1</v>
      </c>
      <c r="AD36" s="92">
        <f t="shared" si="15"/>
        <v>1</v>
      </c>
      <c r="AE36" s="92">
        <f t="shared" si="15"/>
        <v>1</v>
      </c>
      <c r="AF36" s="92">
        <f t="shared" si="15"/>
        <v>1</v>
      </c>
      <c r="AG36" s="92">
        <f t="shared" si="15"/>
        <v>1</v>
      </c>
      <c r="AH36" s="92">
        <f t="shared" si="15"/>
        <v>1</v>
      </c>
      <c r="AI36" s="92">
        <v>0</v>
      </c>
      <c r="AJ36" s="92">
        <v>0</v>
      </c>
      <c r="AK36" s="92" t="s">
        <v>122</v>
      </c>
      <c r="AL36" s="92">
        <f t="shared" si="15"/>
        <v>0</v>
      </c>
      <c r="AM36" s="92">
        <f t="shared" si="15"/>
        <v>0</v>
      </c>
      <c r="AN36" s="92">
        <f t="shared" si="15"/>
        <v>0</v>
      </c>
      <c r="AO36" s="92">
        <f t="shared" si="15"/>
        <v>0</v>
      </c>
      <c r="AP36" s="92">
        <f t="shared" si="15"/>
        <v>0</v>
      </c>
      <c r="AQ36" s="92">
        <f t="shared" si="15"/>
        <v>0</v>
      </c>
      <c r="AR36" s="92">
        <f t="shared" si="15"/>
        <v>0</v>
      </c>
      <c r="AS36" s="92">
        <f t="shared" si="15"/>
        <v>0</v>
      </c>
      <c r="AT36" s="92">
        <f t="shared" si="15"/>
        <v>0</v>
      </c>
      <c r="AU36" s="92">
        <f t="shared" si="15"/>
        <v>0</v>
      </c>
      <c r="AV36" s="92">
        <f t="shared" si="15"/>
        <v>0</v>
      </c>
      <c r="AW36" s="92">
        <f t="shared" si="15"/>
        <v>0</v>
      </c>
      <c r="AX36" s="92">
        <f t="shared" si="15"/>
        <v>0</v>
      </c>
      <c r="AY36" s="92">
        <f t="shared" si="15"/>
        <v>0</v>
      </c>
      <c r="AZ36" s="92">
        <f t="shared" si="15"/>
        <v>0</v>
      </c>
      <c r="BA36" s="92">
        <f t="shared" si="15"/>
        <v>0</v>
      </c>
      <c r="BB36" s="92">
        <f t="shared" si="15"/>
        <v>0</v>
      </c>
      <c r="BC36" s="92">
        <f t="shared" si="15"/>
        <v>0</v>
      </c>
      <c r="BD36" s="92">
        <f t="shared" si="15"/>
        <v>0</v>
      </c>
      <c r="BE36" s="92">
        <f t="shared" si="3"/>
        <v>33.5</v>
      </c>
    </row>
    <row r="37" spans="1:58" x14ac:dyDescent="0.2">
      <c r="A37" s="233"/>
      <c r="B37" s="208" t="s">
        <v>47</v>
      </c>
      <c r="C37" s="208" t="s">
        <v>110</v>
      </c>
      <c r="D37" s="2" t="s">
        <v>17</v>
      </c>
      <c r="E37" s="12">
        <v>3</v>
      </c>
      <c r="F37" s="12">
        <v>3</v>
      </c>
      <c r="G37" s="12">
        <v>3</v>
      </c>
      <c r="H37" s="12">
        <v>3</v>
      </c>
      <c r="I37" s="12">
        <v>3</v>
      </c>
      <c r="J37" s="12">
        <v>3</v>
      </c>
      <c r="K37" s="12">
        <v>3</v>
      </c>
      <c r="L37" s="12">
        <v>3</v>
      </c>
      <c r="M37" s="12">
        <v>3</v>
      </c>
      <c r="N37" s="12">
        <v>3</v>
      </c>
      <c r="O37" s="12">
        <v>3</v>
      </c>
      <c r="P37" s="12">
        <v>3</v>
      </c>
      <c r="Q37" s="12">
        <v>3</v>
      </c>
      <c r="R37" s="12">
        <v>3</v>
      </c>
      <c r="S37" s="12">
        <v>3</v>
      </c>
      <c r="T37" s="56" t="s">
        <v>123</v>
      </c>
      <c r="U37" s="62" t="s">
        <v>123</v>
      </c>
      <c r="V37" s="13">
        <v>0</v>
      </c>
      <c r="W37" s="13">
        <v>0</v>
      </c>
      <c r="X37" s="13">
        <v>2</v>
      </c>
      <c r="Y37" s="13">
        <v>2</v>
      </c>
      <c r="Z37" s="13">
        <v>2</v>
      </c>
      <c r="AA37" s="13">
        <v>2</v>
      </c>
      <c r="AB37" s="13">
        <v>2</v>
      </c>
      <c r="AC37" s="13">
        <v>2</v>
      </c>
      <c r="AD37" s="13">
        <v>2</v>
      </c>
      <c r="AE37" s="13">
        <v>2</v>
      </c>
      <c r="AF37" s="13">
        <v>2</v>
      </c>
      <c r="AG37" s="13">
        <v>2</v>
      </c>
      <c r="AH37" s="13">
        <v>2</v>
      </c>
      <c r="AI37" s="62" t="s">
        <v>123</v>
      </c>
      <c r="AJ37" s="62" t="s">
        <v>123</v>
      </c>
      <c r="AK37" s="44" t="s">
        <v>122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48">
        <f t="shared" si="3"/>
        <v>67</v>
      </c>
    </row>
    <row r="38" spans="1:58" x14ac:dyDescent="0.2">
      <c r="A38" s="233"/>
      <c r="B38" s="208"/>
      <c r="C38" s="208"/>
      <c r="D38" s="2" t="s">
        <v>18</v>
      </c>
      <c r="E38" s="12">
        <v>1.5</v>
      </c>
      <c r="F38" s="12">
        <v>1.5</v>
      </c>
      <c r="G38" s="12">
        <v>1.5</v>
      </c>
      <c r="H38" s="12">
        <v>1.5</v>
      </c>
      <c r="I38" s="12">
        <v>1.5</v>
      </c>
      <c r="J38" s="12">
        <v>1.5</v>
      </c>
      <c r="K38" s="12">
        <v>1.5</v>
      </c>
      <c r="L38" s="12">
        <v>1.5</v>
      </c>
      <c r="M38" s="12">
        <v>1.5</v>
      </c>
      <c r="N38" s="12">
        <v>1.5</v>
      </c>
      <c r="O38" s="12">
        <v>1.5</v>
      </c>
      <c r="P38" s="12">
        <v>1.5</v>
      </c>
      <c r="Q38" s="12">
        <v>1.5</v>
      </c>
      <c r="R38" s="12">
        <v>1.5</v>
      </c>
      <c r="S38" s="12">
        <v>1.5</v>
      </c>
      <c r="T38" s="56" t="s">
        <v>123</v>
      </c>
      <c r="U38" s="62" t="s">
        <v>123</v>
      </c>
      <c r="V38" s="13">
        <v>0</v>
      </c>
      <c r="W38" s="13">
        <v>0</v>
      </c>
      <c r="X38" s="13">
        <v>1</v>
      </c>
      <c r="Y38" s="13">
        <v>1</v>
      </c>
      <c r="Z38" s="13">
        <v>1</v>
      </c>
      <c r="AA38" s="13">
        <v>1</v>
      </c>
      <c r="AB38" s="13">
        <v>1</v>
      </c>
      <c r="AC38" s="13">
        <v>1</v>
      </c>
      <c r="AD38" s="13">
        <v>1</v>
      </c>
      <c r="AE38" s="13">
        <v>1</v>
      </c>
      <c r="AF38" s="13">
        <v>1</v>
      </c>
      <c r="AG38" s="13">
        <v>1</v>
      </c>
      <c r="AH38" s="13">
        <v>1</v>
      </c>
      <c r="AI38" s="62" t="s">
        <v>123</v>
      </c>
      <c r="AJ38" s="62" t="s">
        <v>123</v>
      </c>
      <c r="AK38" s="44" t="s">
        <v>122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48">
        <f t="shared" si="3"/>
        <v>33.5</v>
      </c>
    </row>
    <row r="39" spans="1:58" x14ac:dyDescent="0.2">
      <c r="A39" s="233"/>
      <c r="B39" s="7" t="s">
        <v>60</v>
      </c>
      <c r="C39" s="7" t="s">
        <v>182</v>
      </c>
      <c r="D39" s="2" t="s">
        <v>17</v>
      </c>
      <c r="E39" s="12"/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62" t="s">
        <v>123</v>
      </c>
      <c r="U39" s="62" t="s">
        <v>123</v>
      </c>
      <c r="V39" s="13">
        <v>0</v>
      </c>
      <c r="W39" s="13">
        <v>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2"/>
      <c r="AI39" s="56" t="s">
        <v>123</v>
      </c>
      <c r="AJ39" s="56" t="s">
        <v>123</v>
      </c>
      <c r="AK39" s="44" t="s">
        <v>122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48">
        <f t="shared" si="3"/>
        <v>0</v>
      </c>
    </row>
    <row r="40" spans="1:58" x14ac:dyDescent="0.2">
      <c r="A40" s="233"/>
      <c r="B40" s="7" t="s">
        <v>111</v>
      </c>
      <c r="C40" s="7" t="s">
        <v>183</v>
      </c>
      <c r="D40" s="2" t="s">
        <v>17</v>
      </c>
      <c r="E40" s="12"/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  <c r="T40" s="63">
        <v>36</v>
      </c>
      <c r="U40" s="63">
        <v>36</v>
      </c>
      <c r="V40" s="13">
        <v>0</v>
      </c>
      <c r="W40" s="13">
        <v>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2"/>
      <c r="AI40" s="55">
        <v>36</v>
      </c>
      <c r="AJ40" s="56" t="s">
        <v>123</v>
      </c>
      <c r="AK40" s="44" t="s">
        <v>122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48">
        <f t="shared" si="3"/>
        <v>108</v>
      </c>
    </row>
    <row r="41" spans="1:58" s="10" customFormat="1" x14ac:dyDescent="0.2">
      <c r="A41" s="233"/>
      <c r="B41" s="206" t="s">
        <v>52</v>
      </c>
      <c r="C41" s="205" t="s">
        <v>113</v>
      </c>
      <c r="D41" s="131" t="s">
        <v>17</v>
      </c>
      <c r="E41" s="92">
        <f>E43+E45</f>
        <v>3</v>
      </c>
      <c r="F41" s="92">
        <f t="shared" ref="F41:BD41" si="16">F43+F45</f>
        <v>3</v>
      </c>
      <c r="G41" s="92">
        <f t="shared" si="16"/>
        <v>3</v>
      </c>
      <c r="H41" s="92">
        <f t="shared" si="16"/>
        <v>3</v>
      </c>
      <c r="I41" s="92">
        <f t="shared" si="16"/>
        <v>3</v>
      </c>
      <c r="J41" s="92">
        <f t="shared" si="16"/>
        <v>3</v>
      </c>
      <c r="K41" s="92">
        <f t="shared" si="16"/>
        <v>3</v>
      </c>
      <c r="L41" s="92">
        <f t="shared" si="16"/>
        <v>3</v>
      </c>
      <c r="M41" s="92">
        <f t="shared" si="16"/>
        <v>3</v>
      </c>
      <c r="N41" s="92">
        <f t="shared" si="16"/>
        <v>3</v>
      </c>
      <c r="O41" s="92">
        <f t="shared" si="16"/>
        <v>3</v>
      </c>
      <c r="P41" s="92">
        <f t="shared" si="16"/>
        <v>3</v>
      </c>
      <c r="Q41" s="92">
        <f t="shared" si="16"/>
        <v>3</v>
      </c>
      <c r="R41" s="92">
        <f t="shared" si="16"/>
        <v>3</v>
      </c>
      <c r="S41" s="92">
        <f t="shared" si="16"/>
        <v>3</v>
      </c>
      <c r="T41" s="92">
        <f>SUM(T47)</f>
        <v>0</v>
      </c>
      <c r="U41" s="92">
        <f>SUM(U47)</f>
        <v>0</v>
      </c>
      <c r="V41" s="92">
        <v>0</v>
      </c>
      <c r="W41" s="92">
        <v>0</v>
      </c>
      <c r="X41" s="92">
        <f>X43+X45</f>
        <v>6</v>
      </c>
      <c r="Y41" s="92">
        <f t="shared" si="16"/>
        <v>6</v>
      </c>
      <c r="Z41" s="92">
        <f t="shared" si="16"/>
        <v>6</v>
      </c>
      <c r="AA41" s="92">
        <f t="shared" si="16"/>
        <v>6</v>
      </c>
      <c r="AB41" s="92">
        <f t="shared" si="16"/>
        <v>6</v>
      </c>
      <c r="AC41" s="92">
        <f t="shared" si="16"/>
        <v>6</v>
      </c>
      <c r="AD41" s="92">
        <f t="shared" si="16"/>
        <v>6</v>
      </c>
      <c r="AE41" s="92">
        <f t="shared" si="16"/>
        <v>6</v>
      </c>
      <c r="AF41" s="92">
        <f t="shared" si="16"/>
        <v>6</v>
      </c>
      <c r="AG41" s="92">
        <f t="shared" si="16"/>
        <v>6</v>
      </c>
      <c r="AH41" s="92">
        <f t="shared" si="16"/>
        <v>6</v>
      </c>
      <c r="AI41" s="92">
        <f>SUM(AI47)</f>
        <v>0</v>
      </c>
      <c r="AJ41" s="92">
        <f>SUM(AJ47)</f>
        <v>36</v>
      </c>
      <c r="AK41" s="92" t="s">
        <v>122</v>
      </c>
      <c r="AL41" s="92">
        <v>36</v>
      </c>
      <c r="AM41" s="92">
        <v>36</v>
      </c>
      <c r="AN41" s="92">
        <v>36</v>
      </c>
      <c r="AO41" s="92">
        <v>36</v>
      </c>
      <c r="AP41" s="92">
        <f t="shared" si="16"/>
        <v>0</v>
      </c>
      <c r="AQ41" s="92">
        <f t="shared" si="16"/>
        <v>0</v>
      </c>
      <c r="AR41" s="92">
        <f t="shared" si="16"/>
        <v>0</v>
      </c>
      <c r="AS41" s="92">
        <f t="shared" si="16"/>
        <v>0</v>
      </c>
      <c r="AT41" s="92">
        <f t="shared" si="16"/>
        <v>0</v>
      </c>
      <c r="AU41" s="92">
        <f t="shared" si="16"/>
        <v>0</v>
      </c>
      <c r="AV41" s="92">
        <f t="shared" si="16"/>
        <v>0</v>
      </c>
      <c r="AW41" s="92">
        <f t="shared" si="16"/>
        <v>0</v>
      </c>
      <c r="AX41" s="92">
        <f t="shared" si="16"/>
        <v>0</v>
      </c>
      <c r="AY41" s="92">
        <f t="shared" si="16"/>
        <v>0</v>
      </c>
      <c r="AZ41" s="92">
        <f t="shared" si="16"/>
        <v>0</v>
      </c>
      <c r="BA41" s="92">
        <f t="shared" si="16"/>
        <v>0</v>
      </c>
      <c r="BB41" s="92">
        <f t="shared" si="16"/>
        <v>0</v>
      </c>
      <c r="BC41" s="92">
        <f t="shared" si="16"/>
        <v>0</v>
      </c>
      <c r="BD41" s="92">
        <f t="shared" si="16"/>
        <v>0</v>
      </c>
      <c r="BE41" s="11">
        <f t="shared" ref="BE41:BE50" si="17">SUM(E41:BD41)</f>
        <v>291</v>
      </c>
    </row>
    <row r="42" spans="1:58" s="10" customFormat="1" x14ac:dyDescent="0.2">
      <c r="A42" s="233"/>
      <c r="B42" s="207"/>
      <c r="C42" s="205"/>
      <c r="D42" s="131" t="s">
        <v>18</v>
      </c>
      <c r="E42" s="92">
        <f>E44+E46</f>
        <v>1.5</v>
      </c>
      <c r="F42" s="92">
        <f t="shared" ref="F42:BD42" si="18">F44+F46</f>
        <v>1.5</v>
      </c>
      <c r="G42" s="92">
        <f t="shared" si="18"/>
        <v>1.5</v>
      </c>
      <c r="H42" s="92">
        <f t="shared" si="18"/>
        <v>1.5</v>
      </c>
      <c r="I42" s="92">
        <f t="shared" si="18"/>
        <v>1.5</v>
      </c>
      <c r="J42" s="92">
        <f t="shared" si="18"/>
        <v>1.5</v>
      </c>
      <c r="K42" s="92">
        <f t="shared" si="18"/>
        <v>1.5</v>
      </c>
      <c r="L42" s="92">
        <f t="shared" si="18"/>
        <v>1.5</v>
      </c>
      <c r="M42" s="92">
        <f t="shared" si="18"/>
        <v>1.5</v>
      </c>
      <c r="N42" s="92">
        <f t="shared" si="18"/>
        <v>1.5</v>
      </c>
      <c r="O42" s="92">
        <f t="shared" si="18"/>
        <v>1.5</v>
      </c>
      <c r="P42" s="92">
        <f t="shared" si="18"/>
        <v>1.5</v>
      </c>
      <c r="Q42" s="92">
        <f t="shared" si="18"/>
        <v>1.5</v>
      </c>
      <c r="R42" s="92">
        <f t="shared" si="18"/>
        <v>1.5</v>
      </c>
      <c r="S42" s="92">
        <f t="shared" si="18"/>
        <v>1.5</v>
      </c>
      <c r="T42" s="92">
        <v>0</v>
      </c>
      <c r="U42" s="92">
        <v>0</v>
      </c>
      <c r="V42" s="92">
        <v>0</v>
      </c>
      <c r="W42" s="92">
        <v>0</v>
      </c>
      <c r="X42" s="92">
        <f t="shared" si="18"/>
        <v>3</v>
      </c>
      <c r="Y42" s="92">
        <f t="shared" si="18"/>
        <v>3</v>
      </c>
      <c r="Z42" s="92">
        <f t="shared" si="18"/>
        <v>3</v>
      </c>
      <c r="AA42" s="92">
        <f t="shared" si="18"/>
        <v>3</v>
      </c>
      <c r="AB42" s="92">
        <f t="shared" si="18"/>
        <v>3</v>
      </c>
      <c r="AC42" s="92">
        <f t="shared" si="18"/>
        <v>3</v>
      </c>
      <c r="AD42" s="92">
        <f t="shared" si="18"/>
        <v>3</v>
      </c>
      <c r="AE42" s="92">
        <f t="shared" si="18"/>
        <v>3</v>
      </c>
      <c r="AF42" s="92">
        <f t="shared" si="18"/>
        <v>3</v>
      </c>
      <c r="AG42" s="92">
        <f t="shared" si="18"/>
        <v>3</v>
      </c>
      <c r="AH42" s="92">
        <f t="shared" si="18"/>
        <v>3</v>
      </c>
      <c r="AI42" s="92">
        <v>0</v>
      </c>
      <c r="AJ42" s="92">
        <v>0</v>
      </c>
      <c r="AK42" s="92" t="s">
        <v>122</v>
      </c>
      <c r="AL42" s="92">
        <f t="shared" si="18"/>
        <v>0</v>
      </c>
      <c r="AM42" s="92">
        <f t="shared" si="18"/>
        <v>0</v>
      </c>
      <c r="AN42" s="92">
        <f t="shared" si="18"/>
        <v>0</v>
      </c>
      <c r="AO42" s="92">
        <f t="shared" si="18"/>
        <v>0</v>
      </c>
      <c r="AP42" s="92">
        <f t="shared" si="18"/>
        <v>0</v>
      </c>
      <c r="AQ42" s="92">
        <f t="shared" si="18"/>
        <v>0</v>
      </c>
      <c r="AR42" s="92">
        <f t="shared" si="18"/>
        <v>0</v>
      </c>
      <c r="AS42" s="92">
        <f t="shared" si="18"/>
        <v>0</v>
      </c>
      <c r="AT42" s="92">
        <f t="shared" si="18"/>
        <v>0</v>
      </c>
      <c r="AU42" s="92">
        <f t="shared" si="18"/>
        <v>0</v>
      </c>
      <c r="AV42" s="92">
        <f t="shared" si="18"/>
        <v>0</v>
      </c>
      <c r="AW42" s="92">
        <f t="shared" si="18"/>
        <v>0</v>
      </c>
      <c r="AX42" s="92">
        <f t="shared" si="18"/>
        <v>0</v>
      </c>
      <c r="AY42" s="92">
        <f t="shared" si="18"/>
        <v>0</v>
      </c>
      <c r="AZ42" s="92">
        <f t="shared" si="18"/>
        <v>0</v>
      </c>
      <c r="BA42" s="92">
        <f t="shared" si="18"/>
        <v>0</v>
      </c>
      <c r="BB42" s="92">
        <f t="shared" si="18"/>
        <v>0</v>
      </c>
      <c r="BC42" s="92">
        <f t="shared" si="18"/>
        <v>0</v>
      </c>
      <c r="BD42" s="92">
        <f t="shared" si="18"/>
        <v>0</v>
      </c>
      <c r="BE42" s="11">
        <f t="shared" si="17"/>
        <v>55.5</v>
      </c>
    </row>
    <row r="43" spans="1:58" ht="16.5" customHeight="1" x14ac:dyDescent="0.2">
      <c r="A43" s="233"/>
      <c r="B43" s="208" t="s">
        <v>53</v>
      </c>
      <c r="C43" s="208" t="s">
        <v>114</v>
      </c>
      <c r="D43" s="2" t="s">
        <v>17</v>
      </c>
      <c r="E43" s="12">
        <v>3</v>
      </c>
      <c r="F43" s="12">
        <v>3</v>
      </c>
      <c r="G43" s="12">
        <v>3</v>
      </c>
      <c r="H43" s="12">
        <v>3</v>
      </c>
      <c r="I43" s="12">
        <v>3</v>
      </c>
      <c r="J43" s="12">
        <v>3</v>
      </c>
      <c r="K43" s="12">
        <v>3</v>
      </c>
      <c r="L43" s="12">
        <v>3</v>
      </c>
      <c r="M43" s="12">
        <v>3</v>
      </c>
      <c r="N43" s="12">
        <v>3</v>
      </c>
      <c r="O43" s="12">
        <v>3</v>
      </c>
      <c r="P43" s="12">
        <v>3</v>
      </c>
      <c r="Q43" s="12">
        <v>3</v>
      </c>
      <c r="R43" s="12">
        <v>3</v>
      </c>
      <c r="S43" s="12">
        <v>3</v>
      </c>
      <c r="T43" s="56" t="s">
        <v>123</v>
      </c>
      <c r="U43" s="62" t="s">
        <v>123</v>
      </c>
      <c r="V43" s="13">
        <v>0</v>
      </c>
      <c r="W43" s="13">
        <v>0</v>
      </c>
      <c r="X43" s="13">
        <v>2</v>
      </c>
      <c r="Y43" s="13">
        <v>2</v>
      </c>
      <c r="Z43" s="13">
        <v>2</v>
      </c>
      <c r="AA43" s="13">
        <v>2</v>
      </c>
      <c r="AB43" s="13">
        <v>2</v>
      </c>
      <c r="AC43" s="13">
        <v>2</v>
      </c>
      <c r="AD43" s="13">
        <v>2</v>
      </c>
      <c r="AE43" s="13">
        <v>2</v>
      </c>
      <c r="AF43" s="13">
        <v>2</v>
      </c>
      <c r="AG43" s="13">
        <v>2</v>
      </c>
      <c r="AH43" s="13">
        <v>2</v>
      </c>
      <c r="AI43" s="62" t="s">
        <v>123</v>
      </c>
      <c r="AJ43" s="62" t="s">
        <v>123</v>
      </c>
      <c r="AK43" s="44" t="s">
        <v>122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48">
        <f t="shared" si="17"/>
        <v>67</v>
      </c>
    </row>
    <row r="44" spans="1:58" ht="15.75" customHeight="1" x14ac:dyDescent="0.2">
      <c r="A44" s="233"/>
      <c r="B44" s="208"/>
      <c r="C44" s="208"/>
      <c r="D44" s="2" t="s">
        <v>18</v>
      </c>
      <c r="E44" s="12">
        <v>1.5</v>
      </c>
      <c r="F44" s="12">
        <v>1.5</v>
      </c>
      <c r="G44" s="12">
        <v>1.5</v>
      </c>
      <c r="H44" s="12">
        <v>1.5</v>
      </c>
      <c r="I44" s="12">
        <v>1.5</v>
      </c>
      <c r="J44" s="12">
        <v>1.5</v>
      </c>
      <c r="K44" s="12">
        <v>1.5</v>
      </c>
      <c r="L44" s="12">
        <v>1.5</v>
      </c>
      <c r="M44" s="12">
        <v>1.5</v>
      </c>
      <c r="N44" s="12">
        <v>1.5</v>
      </c>
      <c r="O44" s="12">
        <v>1.5</v>
      </c>
      <c r="P44" s="12">
        <v>1.5</v>
      </c>
      <c r="Q44" s="12">
        <v>1.5</v>
      </c>
      <c r="R44" s="12">
        <v>1.5</v>
      </c>
      <c r="S44" s="12">
        <v>1.5</v>
      </c>
      <c r="T44" s="56" t="s">
        <v>123</v>
      </c>
      <c r="U44" s="62" t="s">
        <v>123</v>
      </c>
      <c r="V44" s="13">
        <v>0</v>
      </c>
      <c r="W44" s="13">
        <v>0</v>
      </c>
      <c r="X44" s="13">
        <v>1</v>
      </c>
      <c r="Y44" s="13">
        <v>1</v>
      </c>
      <c r="Z44" s="13">
        <v>1</v>
      </c>
      <c r="AA44" s="13">
        <v>1</v>
      </c>
      <c r="AB44" s="13">
        <v>1</v>
      </c>
      <c r="AC44" s="13">
        <v>1</v>
      </c>
      <c r="AD44" s="13">
        <v>1</v>
      </c>
      <c r="AE44" s="13">
        <v>1</v>
      </c>
      <c r="AF44" s="13">
        <v>1</v>
      </c>
      <c r="AG44" s="13">
        <v>1</v>
      </c>
      <c r="AH44" s="13">
        <v>1</v>
      </c>
      <c r="AI44" s="62" t="s">
        <v>123</v>
      </c>
      <c r="AJ44" s="62" t="s">
        <v>123</v>
      </c>
      <c r="AK44" s="44" t="s">
        <v>122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48">
        <f t="shared" si="17"/>
        <v>33.5</v>
      </c>
    </row>
    <row r="45" spans="1:58" x14ac:dyDescent="0.2">
      <c r="A45" s="233"/>
      <c r="B45" s="208" t="s">
        <v>119</v>
      </c>
      <c r="C45" s="208" t="s">
        <v>120</v>
      </c>
      <c r="D45" s="2" t="s">
        <v>17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56" t="s">
        <v>123</v>
      </c>
      <c r="U45" s="62" t="s">
        <v>123</v>
      </c>
      <c r="V45" s="13">
        <v>0</v>
      </c>
      <c r="W45" s="13">
        <v>0</v>
      </c>
      <c r="X45" s="13">
        <v>4</v>
      </c>
      <c r="Y45" s="13">
        <v>4</v>
      </c>
      <c r="Z45" s="13">
        <v>4</v>
      </c>
      <c r="AA45" s="13">
        <v>4</v>
      </c>
      <c r="AB45" s="13">
        <v>4</v>
      </c>
      <c r="AC45" s="13">
        <v>4</v>
      </c>
      <c r="AD45" s="13">
        <v>4</v>
      </c>
      <c r="AE45" s="13">
        <v>4</v>
      </c>
      <c r="AF45" s="13">
        <v>4</v>
      </c>
      <c r="AG45" s="13">
        <v>4</v>
      </c>
      <c r="AH45" s="13">
        <v>4</v>
      </c>
      <c r="AI45" s="62" t="s">
        <v>123</v>
      </c>
      <c r="AJ45" s="62" t="s">
        <v>123</v>
      </c>
      <c r="AK45" s="44" t="s">
        <v>122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48">
        <f t="shared" si="17"/>
        <v>44</v>
      </c>
    </row>
    <row r="46" spans="1:58" ht="18" customHeight="1" x14ac:dyDescent="0.2">
      <c r="A46" s="233"/>
      <c r="B46" s="208"/>
      <c r="C46" s="208"/>
      <c r="D46" s="2" t="s">
        <v>18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56" t="s">
        <v>123</v>
      </c>
      <c r="U46" s="62" t="s">
        <v>123</v>
      </c>
      <c r="V46" s="13">
        <v>0</v>
      </c>
      <c r="W46" s="13">
        <v>0</v>
      </c>
      <c r="X46" s="13">
        <v>2</v>
      </c>
      <c r="Y46" s="13">
        <v>2</v>
      </c>
      <c r="Z46" s="13">
        <v>2</v>
      </c>
      <c r="AA46" s="13">
        <v>2</v>
      </c>
      <c r="AB46" s="13">
        <v>2</v>
      </c>
      <c r="AC46" s="13">
        <v>2</v>
      </c>
      <c r="AD46" s="13">
        <v>2</v>
      </c>
      <c r="AE46" s="13">
        <v>2</v>
      </c>
      <c r="AF46" s="13">
        <v>2</v>
      </c>
      <c r="AG46" s="13">
        <v>2</v>
      </c>
      <c r="AH46" s="13">
        <v>2</v>
      </c>
      <c r="AI46" s="62" t="s">
        <v>123</v>
      </c>
      <c r="AJ46" s="62" t="s">
        <v>123</v>
      </c>
      <c r="AK46" s="44" t="s">
        <v>122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48">
        <f t="shared" si="17"/>
        <v>22</v>
      </c>
    </row>
    <row r="47" spans="1:58" x14ac:dyDescent="0.2">
      <c r="A47" s="233"/>
      <c r="B47" s="116" t="s">
        <v>185</v>
      </c>
      <c r="C47" s="116" t="s">
        <v>183</v>
      </c>
      <c r="D47" s="2" t="s">
        <v>17</v>
      </c>
      <c r="E47" s="12"/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  <c r="T47" s="62" t="s">
        <v>123</v>
      </c>
      <c r="U47" s="62" t="s">
        <v>123</v>
      </c>
      <c r="V47" s="13">
        <v>0</v>
      </c>
      <c r="W47" s="13">
        <v>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2"/>
      <c r="AI47" s="56" t="s">
        <v>123</v>
      </c>
      <c r="AJ47" s="55">
        <v>36</v>
      </c>
      <c r="AK47" s="44" t="s">
        <v>122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48">
        <f t="shared" si="17"/>
        <v>36</v>
      </c>
    </row>
    <row r="48" spans="1:58" x14ac:dyDescent="0.2">
      <c r="A48" s="234"/>
      <c r="B48" s="148" t="s">
        <v>68</v>
      </c>
      <c r="C48" s="137" t="s">
        <v>138</v>
      </c>
      <c r="D48" s="149"/>
      <c r="E48" s="12"/>
      <c r="F48" s="12"/>
      <c r="G48" s="12"/>
      <c r="H48" s="12"/>
      <c r="I48" s="12"/>
      <c r="J48" s="12"/>
      <c r="K48" s="12"/>
      <c r="L48" s="13"/>
      <c r="M48" s="13"/>
      <c r="N48" s="13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1"/>
      <c r="AI48" s="31"/>
      <c r="AJ48" s="31"/>
      <c r="AK48" s="31"/>
      <c r="AL48" s="14">
        <v>36</v>
      </c>
      <c r="AM48" s="66">
        <v>36</v>
      </c>
      <c r="AN48" s="14">
        <v>36</v>
      </c>
      <c r="AO48" s="14">
        <v>36</v>
      </c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48">
        <f t="shared" si="17"/>
        <v>144</v>
      </c>
    </row>
    <row r="49" spans="1:57" ht="16.5" customHeight="1" x14ac:dyDescent="0.2">
      <c r="A49" s="234"/>
      <c r="B49" s="148" t="s">
        <v>76</v>
      </c>
      <c r="C49" s="148" t="s">
        <v>75</v>
      </c>
      <c r="D49" s="150"/>
      <c r="E49" s="28"/>
      <c r="F49" s="28"/>
      <c r="G49" s="28"/>
      <c r="H49" s="28"/>
      <c r="I49" s="28"/>
      <c r="J49" s="28"/>
      <c r="K49" s="28"/>
      <c r="L49" s="29"/>
      <c r="M49" s="29"/>
      <c r="N49" s="29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3"/>
      <c r="AI49" s="33"/>
      <c r="AJ49" s="33"/>
      <c r="AK49" s="33"/>
      <c r="AL49" s="34"/>
      <c r="AM49" s="34"/>
      <c r="AN49" s="34"/>
      <c r="AO49" s="28"/>
      <c r="AP49" s="67" t="s">
        <v>79</v>
      </c>
      <c r="AQ49" s="67" t="s">
        <v>79</v>
      </c>
      <c r="AR49" s="67" t="s">
        <v>79</v>
      </c>
      <c r="AS49" s="67" t="s">
        <v>79</v>
      </c>
      <c r="AT49" s="67" t="s">
        <v>79</v>
      </c>
      <c r="AU49" s="67" t="s">
        <v>79</v>
      </c>
      <c r="AV49" s="28"/>
      <c r="AW49" s="28"/>
      <c r="AX49" s="28"/>
      <c r="AY49" s="28"/>
      <c r="AZ49" s="28"/>
      <c r="BA49" s="28"/>
      <c r="BB49" s="28"/>
      <c r="BC49" s="28"/>
      <c r="BD49" s="28"/>
      <c r="BE49" s="48">
        <f t="shared" si="17"/>
        <v>0</v>
      </c>
    </row>
    <row r="50" spans="1:57" s="10" customFormat="1" ht="21.75" customHeight="1" x14ac:dyDescent="0.2">
      <c r="A50" s="233"/>
      <c r="B50" s="207" t="s">
        <v>30</v>
      </c>
      <c r="C50" s="207"/>
      <c r="D50" s="205"/>
      <c r="E50" s="92">
        <f t="shared" ref="E50:S50" si="19">E41+E35+E17+E7</f>
        <v>36</v>
      </c>
      <c r="F50" s="92">
        <f t="shared" si="19"/>
        <v>36</v>
      </c>
      <c r="G50" s="92">
        <f t="shared" si="19"/>
        <v>36</v>
      </c>
      <c r="H50" s="92">
        <f t="shared" si="19"/>
        <v>36</v>
      </c>
      <c r="I50" s="92">
        <f t="shared" si="19"/>
        <v>36</v>
      </c>
      <c r="J50" s="92">
        <f t="shared" si="19"/>
        <v>36</v>
      </c>
      <c r="K50" s="92">
        <f t="shared" si="19"/>
        <v>36</v>
      </c>
      <c r="L50" s="92">
        <f t="shared" si="19"/>
        <v>36</v>
      </c>
      <c r="M50" s="92">
        <f t="shared" si="19"/>
        <v>36</v>
      </c>
      <c r="N50" s="92">
        <f t="shared" si="19"/>
        <v>36</v>
      </c>
      <c r="O50" s="92">
        <f t="shared" si="19"/>
        <v>36</v>
      </c>
      <c r="P50" s="92">
        <f t="shared" si="19"/>
        <v>36</v>
      </c>
      <c r="Q50" s="92">
        <f t="shared" si="19"/>
        <v>36</v>
      </c>
      <c r="R50" s="92">
        <f t="shared" si="19"/>
        <v>36</v>
      </c>
      <c r="S50" s="92">
        <f t="shared" si="19"/>
        <v>36</v>
      </c>
      <c r="T50" s="92">
        <v>36</v>
      </c>
      <c r="U50" s="92">
        <v>36</v>
      </c>
      <c r="V50" s="92">
        <f t="shared" ref="V50:AH50" si="20">V41+V35+V17+V7</f>
        <v>0</v>
      </c>
      <c r="W50" s="92">
        <f t="shared" si="20"/>
        <v>0</v>
      </c>
      <c r="X50" s="92">
        <f t="shared" si="20"/>
        <v>36</v>
      </c>
      <c r="Y50" s="92">
        <f t="shared" si="20"/>
        <v>36</v>
      </c>
      <c r="Z50" s="92">
        <f t="shared" si="20"/>
        <v>36</v>
      </c>
      <c r="AA50" s="92">
        <f t="shared" si="20"/>
        <v>36</v>
      </c>
      <c r="AB50" s="92">
        <f t="shared" si="20"/>
        <v>36</v>
      </c>
      <c r="AC50" s="92">
        <f t="shared" si="20"/>
        <v>36</v>
      </c>
      <c r="AD50" s="92">
        <f t="shared" si="20"/>
        <v>36</v>
      </c>
      <c r="AE50" s="92">
        <f t="shared" si="20"/>
        <v>36</v>
      </c>
      <c r="AF50" s="92">
        <f t="shared" si="20"/>
        <v>36</v>
      </c>
      <c r="AG50" s="92">
        <f t="shared" si="20"/>
        <v>36</v>
      </c>
      <c r="AH50" s="92">
        <f t="shared" si="20"/>
        <v>36</v>
      </c>
      <c r="AI50" s="92">
        <v>36</v>
      </c>
      <c r="AJ50" s="92">
        <v>36</v>
      </c>
      <c r="AK50" s="92">
        <v>0</v>
      </c>
      <c r="AL50" s="92">
        <f t="shared" ref="AL50:BD50" si="21">AL41+AL35+AL17+AL7</f>
        <v>36</v>
      </c>
      <c r="AM50" s="92">
        <f t="shared" si="21"/>
        <v>36</v>
      </c>
      <c r="AN50" s="92">
        <f t="shared" si="21"/>
        <v>36</v>
      </c>
      <c r="AO50" s="92">
        <f t="shared" si="21"/>
        <v>36</v>
      </c>
      <c r="AP50" s="92">
        <f t="shared" si="21"/>
        <v>0</v>
      </c>
      <c r="AQ50" s="92">
        <f t="shared" si="21"/>
        <v>0</v>
      </c>
      <c r="AR50" s="92">
        <f t="shared" si="21"/>
        <v>0</v>
      </c>
      <c r="AS50" s="92">
        <f t="shared" si="21"/>
        <v>0</v>
      </c>
      <c r="AT50" s="92">
        <f t="shared" si="21"/>
        <v>0</v>
      </c>
      <c r="AU50" s="92">
        <f t="shared" si="21"/>
        <v>0</v>
      </c>
      <c r="AV50" s="92">
        <f t="shared" si="21"/>
        <v>0</v>
      </c>
      <c r="AW50" s="92">
        <f t="shared" si="21"/>
        <v>0</v>
      </c>
      <c r="AX50" s="92">
        <f t="shared" si="21"/>
        <v>0</v>
      </c>
      <c r="AY50" s="92">
        <f t="shared" si="21"/>
        <v>0</v>
      </c>
      <c r="AZ50" s="92">
        <f t="shared" si="21"/>
        <v>0</v>
      </c>
      <c r="BA50" s="92">
        <f t="shared" si="21"/>
        <v>0</v>
      </c>
      <c r="BB50" s="92">
        <f t="shared" si="21"/>
        <v>0</v>
      </c>
      <c r="BC50" s="92">
        <f t="shared" si="21"/>
        <v>0</v>
      </c>
      <c r="BD50" s="92">
        <f t="shared" si="21"/>
        <v>0</v>
      </c>
      <c r="BE50" s="92">
        <f t="shared" si="17"/>
        <v>1224</v>
      </c>
    </row>
    <row r="51" spans="1:57" s="10" customFormat="1" ht="19.5" customHeight="1" x14ac:dyDescent="0.2">
      <c r="A51" s="233"/>
      <c r="B51" s="205" t="s">
        <v>25</v>
      </c>
      <c r="C51" s="205"/>
      <c r="D51" s="205"/>
      <c r="E51" s="94">
        <f t="shared" ref="E51:S51" si="22">E36+E8+E1+E18+E42</f>
        <v>18</v>
      </c>
      <c r="F51" s="94">
        <f t="shared" si="22"/>
        <v>18</v>
      </c>
      <c r="G51" s="94">
        <f t="shared" si="22"/>
        <v>18</v>
      </c>
      <c r="H51" s="94">
        <f t="shared" si="22"/>
        <v>18</v>
      </c>
      <c r="I51" s="94">
        <f t="shared" si="22"/>
        <v>18</v>
      </c>
      <c r="J51" s="94">
        <f t="shared" si="22"/>
        <v>18</v>
      </c>
      <c r="K51" s="94">
        <f t="shared" si="22"/>
        <v>18</v>
      </c>
      <c r="L51" s="94">
        <f t="shared" si="22"/>
        <v>18</v>
      </c>
      <c r="M51" s="94">
        <f t="shared" si="22"/>
        <v>18</v>
      </c>
      <c r="N51" s="94">
        <f t="shared" si="22"/>
        <v>18</v>
      </c>
      <c r="O51" s="94">
        <f t="shared" si="22"/>
        <v>18</v>
      </c>
      <c r="P51" s="94">
        <f t="shared" si="22"/>
        <v>18</v>
      </c>
      <c r="Q51" s="94">
        <f t="shared" si="22"/>
        <v>18</v>
      </c>
      <c r="R51" s="94">
        <f t="shared" si="22"/>
        <v>18</v>
      </c>
      <c r="S51" s="94">
        <f t="shared" si="22"/>
        <v>18</v>
      </c>
      <c r="T51" s="94">
        <v>0</v>
      </c>
      <c r="U51" s="94">
        <v>0</v>
      </c>
      <c r="V51" s="94">
        <f t="shared" ref="V51:AH51" si="23">V36+V8+V1+V18+V42</f>
        <v>0</v>
      </c>
      <c r="W51" s="94">
        <f t="shared" si="23"/>
        <v>0</v>
      </c>
      <c r="X51" s="94">
        <f t="shared" si="23"/>
        <v>18</v>
      </c>
      <c r="Y51" s="94">
        <f t="shared" si="23"/>
        <v>18</v>
      </c>
      <c r="Z51" s="94">
        <f t="shared" si="23"/>
        <v>18</v>
      </c>
      <c r="AA51" s="94">
        <f t="shared" si="23"/>
        <v>18</v>
      </c>
      <c r="AB51" s="94">
        <f t="shared" si="23"/>
        <v>18</v>
      </c>
      <c r="AC51" s="94">
        <f t="shared" si="23"/>
        <v>18</v>
      </c>
      <c r="AD51" s="94">
        <f t="shared" si="23"/>
        <v>18</v>
      </c>
      <c r="AE51" s="94">
        <f t="shared" si="23"/>
        <v>18</v>
      </c>
      <c r="AF51" s="94">
        <f t="shared" si="23"/>
        <v>18</v>
      </c>
      <c r="AG51" s="94">
        <f t="shared" si="23"/>
        <v>18</v>
      </c>
      <c r="AH51" s="94">
        <f t="shared" si="23"/>
        <v>18</v>
      </c>
      <c r="AI51" s="94">
        <v>0</v>
      </c>
      <c r="AJ51" s="94">
        <v>0</v>
      </c>
      <c r="AK51" s="94">
        <v>0</v>
      </c>
      <c r="AL51" s="94">
        <f t="shared" ref="AL51:BD51" si="24">AL36+AL8+AL1+AL18+AL42</f>
        <v>0</v>
      </c>
      <c r="AM51" s="94">
        <f t="shared" si="24"/>
        <v>0</v>
      </c>
      <c r="AN51" s="94">
        <f t="shared" si="24"/>
        <v>0</v>
      </c>
      <c r="AO51" s="94">
        <f t="shared" si="24"/>
        <v>0</v>
      </c>
      <c r="AP51" s="94">
        <f t="shared" si="24"/>
        <v>0</v>
      </c>
      <c r="AQ51" s="94">
        <f t="shared" si="24"/>
        <v>0</v>
      </c>
      <c r="AR51" s="94">
        <f t="shared" si="24"/>
        <v>0</v>
      </c>
      <c r="AS51" s="94">
        <f t="shared" si="24"/>
        <v>0</v>
      </c>
      <c r="AT51" s="94">
        <f t="shared" si="24"/>
        <v>0</v>
      </c>
      <c r="AU51" s="94">
        <f t="shared" si="24"/>
        <v>0</v>
      </c>
      <c r="AV51" s="94">
        <f t="shared" si="24"/>
        <v>0</v>
      </c>
      <c r="AW51" s="94">
        <f t="shared" si="24"/>
        <v>0</v>
      </c>
      <c r="AX51" s="94">
        <f t="shared" si="24"/>
        <v>0</v>
      </c>
      <c r="AY51" s="94">
        <f t="shared" si="24"/>
        <v>0</v>
      </c>
      <c r="AZ51" s="94">
        <f t="shared" si="24"/>
        <v>0</v>
      </c>
      <c r="BA51" s="94">
        <f t="shared" si="24"/>
        <v>0</v>
      </c>
      <c r="BB51" s="94">
        <f t="shared" si="24"/>
        <v>0</v>
      </c>
      <c r="BC51" s="94">
        <f t="shared" si="24"/>
        <v>0</v>
      </c>
      <c r="BD51" s="94">
        <f t="shared" si="24"/>
        <v>0</v>
      </c>
      <c r="BE51" s="92">
        <f>SUM(E51:BD51)</f>
        <v>468</v>
      </c>
    </row>
    <row r="52" spans="1:57" s="10" customFormat="1" x14ac:dyDescent="0.2">
      <c r="A52" s="233"/>
      <c r="B52" s="205" t="s">
        <v>26</v>
      </c>
      <c r="C52" s="205"/>
      <c r="D52" s="205"/>
      <c r="E52" s="92">
        <f t="shared" ref="E52:AW52" si="25">E50+E51</f>
        <v>54</v>
      </c>
      <c r="F52" s="92">
        <f t="shared" si="25"/>
        <v>54</v>
      </c>
      <c r="G52" s="92">
        <f t="shared" si="25"/>
        <v>54</v>
      </c>
      <c r="H52" s="92">
        <f t="shared" si="25"/>
        <v>54</v>
      </c>
      <c r="I52" s="92">
        <f t="shared" si="25"/>
        <v>54</v>
      </c>
      <c r="J52" s="92">
        <f t="shared" si="25"/>
        <v>54</v>
      </c>
      <c r="K52" s="92">
        <f t="shared" si="25"/>
        <v>54</v>
      </c>
      <c r="L52" s="92">
        <f t="shared" si="25"/>
        <v>54</v>
      </c>
      <c r="M52" s="92">
        <f t="shared" si="25"/>
        <v>54</v>
      </c>
      <c r="N52" s="92">
        <f t="shared" si="25"/>
        <v>54</v>
      </c>
      <c r="O52" s="92">
        <f t="shared" si="25"/>
        <v>54</v>
      </c>
      <c r="P52" s="92">
        <f t="shared" si="25"/>
        <v>54</v>
      </c>
      <c r="Q52" s="92">
        <f t="shared" si="25"/>
        <v>54</v>
      </c>
      <c r="R52" s="92">
        <f t="shared" si="25"/>
        <v>54</v>
      </c>
      <c r="S52" s="92">
        <f t="shared" si="25"/>
        <v>54</v>
      </c>
      <c r="T52" s="92">
        <f t="shared" si="25"/>
        <v>36</v>
      </c>
      <c r="U52" s="92">
        <f t="shared" si="25"/>
        <v>36</v>
      </c>
      <c r="V52" s="92">
        <f t="shared" si="25"/>
        <v>0</v>
      </c>
      <c r="W52" s="92">
        <f t="shared" si="25"/>
        <v>0</v>
      </c>
      <c r="X52" s="92">
        <f t="shared" si="25"/>
        <v>54</v>
      </c>
      <c r="Y52" s="92">
        <f t="shared" si="25"/>
        <v>54</v>
      </c>
      <c r="Z52" s="92">
        <f t="shared" si="25"/>
        <v>54</v>
      </c>
      <c r="AA52" s="92">
        <f t="shared" si="25"/>
        <v>54</v>
      </c>
      <c r="AB52" s="92">
        <f t="shared" si="25"/>
        <v>54</v>
      </c>
      <c r="AC52" s="92">
        <f t="shared" si="25"/>
        <v>54</v>
      </c>
      <c r="AD52" s="92">
        <f t="shared" si="25"/>
        <v>54</v>
      </c>
      <c r="AE52" s="92">
        <f t="shared" si="25"/>
        <v>54</v>
      </c>
      <c r="AF52" s="92">
        <f t="shared" si="25"/>
        <v>54</v>
      </c>
      <c r="AG52" s="92">
        <f t="shared" si="25"/>
        <v>54</v>
      </c>
      <c r="AH52" s="92">
        <f t="shared" si="25"/>
        <v>54</v>
      </c>
      <c r="AI52" s="92">
        <f t="shared" si="25"/>
        <v>36</v>
      </c>
      <c r="AJ52" s="92">
        <f t="shared" si="25"/>
        <v>36</v>
      </c>
      <c r="AK52" s="92">
        <f t="shared" si="25"/>
        <v>0</v>
      </c>
      <c r="AL52" s="92">
        <f t="shared" si="25"/>
        <v>36</v>
      </c>
      <c r="AM52" s="92">
        <f t="shared" si="25"/>
        <v>36</v>
      </c>
      <c r="AN52" s="92">
        <f t="shared" si="25"/>
        <v>36</v>
      </c>
      <c r="AO52" s="92">
        <f t="shared" si="25"/>
        <v>36</v>
      </c>
      <c r="AP52" s="92">
        <f t="shared" si="25"/>
        <v>0</v>
      </c>
      <c r="AQ52" s="92">
        <f t="shared" si="25"/>
        <v>0</v>
      </c>
      <c r="AR52" s="92">
        <f t="shared" si="25"/>
        <v>0</v>
      </c>
      <c r="AS52" s="92">
        <f t="shared" si="25"/>
        <v>0</v>
      </c>
      <c r="AT52" s="92">
        <f t="shared" si="25"/>
        <v>0</v>
      </c>
      <c r="AU52" s="92">
        <f t="shared" si="25"/>
        <v>0</v>
      </c>
      <c r="AV52" s="92">
        <f t="shared" si="25"/>
        <v>0</v>
      </c>
      <c r="AW52" s="92">
        <f t="shared" si="25"/>
        <v>0</v>
      </c>
      <c r="AX52" s="92">
        <v>0</v>
      </c>
      <c r="AY52" s="92">
        <v>0</v>
      </c>
      <c r="AZ52" s="92">
        <v>0</v>
      </c>
      <c r="BA52" s="92">
        <v>0</v>
      </c>
      <c r="BB52" s="92">
        <v>0</v>
      </c>
      <c r="BC52" s="92">
        <v>0</v>
      </c>
      <c r="BD52" s="92">
        <v>0</v>
      </c>
      <c r="BE52" s="92">
        <f>SUM(E52:BD52)</f>
        <v>1692</v>
      </c>
    </row>
    <row r="53" spans="1:57" x14ac:dyDescent="0.2">
      <c r="C53" s="36"/>
    </row>
  </sheetData>
  <mergeCells count="61">
    <mergeCell ref="AZ2:BD2"/>
    <mergeCell ref="B25:B26"/>
    <mergeCell ref="C41:C42"/>
    <mergeCell ref="C25:C26"/>
    <mergeCell ref="BE2:BE6"/>
    <mergeCell ref="E3:BD3"/>
    <mergeCell ref="E5:BD5"/>
    <mergeCell ref="F2:H2"/>
    <mergeCell ref="AR2:AU2"/>
    <mergeCell ref="AN2:AQ2"/>
    <mergeCell ref="AW2:AY2"/>
    <mergeCell ref="AJ2:AL2"/>
    <mergeCell ref="C13:C14"/>
    <mergeCell ref="W2:Y2"/>
    <mergeCell ref="D2:D6"/>
    <mergeCell ref="R2:U2"/>
    <mergeCell ref="B52:D52"/>
    <mergeCell ref="C19:C20"/>
    <mergeCell ref="B35:B36"/>
    <mergeCell ref="B45:B46"/>
    <mergeCell ref="C45:C46"/>
    <mergeCell ref="B23:B24"/>
    <mergeCell ref="B50:D50"/>
    <mergeCell ref="B37:B38"/>
    <mergeCell ref="C37:C38"/>
    <mergeCell ref="B43:B44"/>
    <mergeCell ref="B7:B8"/>
    <mergeCell ref="B11:B12"/>
    <mergeCell ref="B9:B10"/>
    <mergeCell ref="B21:B22"/>
    <mergeCell ref="C11:C12"/>
    <mergeCell ref="AE2:AH2"/>
    <mergeCell ref="N2:Q2"/>
    <mergeCell ref="AA2:AC2"/>
    <mergeCell ref="C15:C16"/>
    <mergeCell ref="J2:L2"/>
    <mergeCell ref="A2:A6"/>
    <mergeCell ref="B2:B6"/>
    <mergeCell ref="C2:C6"/>
    <mergeCell ref="A7:A52"/>
    <mergeCell ref="B51:D51"/>
    <mergeCell ref="B19:B20"/>
    <mergeCell ref="C17:C18"/>
    <mergeCell ref="C29:C30"/>
    <mergeCell ref="C7:C8"/>
    <mergeCell ref="B15:B16"/>
    <mergeCell ref="C43:C44"/>
    <mergeCell ref="B31:B32"/>
    <mergeCell ref="B33:B34"/>
    <mergeCell ref="C31:C32"/>
    <mergeCell ref="C33:C34"/>
    <mergeCell ref="C35:C36"/>
    <mergeCell ref="B41:B42"/>
    <mergeCell ref="C21:C22"/>
    <mergeCell ref="C9:C10"/>
    <mergeCell ref="C27:C28"/>
    <mergeCell ref="B29:B30"/>
    <mergeCell ref="B13:B14"/>
    <mergeCell ref="C23:C24"/>
    <mergeCell ref="B17:B18"/>
    <mergeCell ref="B27:B28"/>
  </mergeCells>
  <phoneticPr fontId="5" type="noConversion"/>
  <hyperlinks>
    <hyperlink ref="B49" location="_ftn1" display="_ftn1"/>
  </hyperlinks>
  <printOptions horizontalCentered="1" verticalCentered="1"/>
  <pageMargins left="0.39370078740157483" right="0.39370078740157483" top="0.39370078740157483" bottom="0" header="0" footer="0"/>
  <pageSetup paperSize="9" scale="6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2"/>
  <sheetViews>
    <sheetView topLeftCell="A10" zoomScaleNormal="100" workbookViewId="0">
      <selection activeCell="AL19" sqref="AL19"/>
    </sheetView>
  </sheetViews>
  <sheetFormatPr defaultRowHeight="12.75" x14ac:dyDescent="0.2"/>
  <cols>
    <col min="1" max="1" width="4.85546875" customWidth="1"/>
    <col min="2" max="2" width="7.28515625" customWidth="1"/>
    <col min="3" max="3" width="21" customWidth="1"/>
    <col min="4" max="4" width="6.140625" customWidth="1"/>
    <col min="5" max="56" width="3.7109375" customWidth="1"/>
    <col min="57" max="58" width="2.7109375" customWidth="1"/>
  </cols>
  <sheetData>
    <row r="1" spans="1:56" ht="31.5" customHeight="1" x14ac:dyDescent="0.25">
      <c r="A1" s="223" t="s">
        <v>82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</row>
    <row r="2" spans="1:56" ht="69.75" customHeight="1" x14ac:dyDescent="0.2">
      <c r="A2" s="178" t="s">
        <v>0</v>
      </c>
      <c r="B2" s="178" t="s">
        <v>1</v>
      </c>
      <c r="C2" s="178" t="s">
        <v>2</v>
      </c>
      <c r="D2" s="178" t="s">
        <v>3</v>
      </c>
      <c r="E2" s="3" t="s">
        <v>63</v>
      </c>
      <c r="F2" s="160" t="s">
        <v>28</v>
      </c>
      <c r="G2" s="161"/>
      <c r="H2" s="162"/>
      <c r="I2" s="3" t="s">
        <v>64</v>
      </c>
      <c r="J2" s="160" t="s">
        <v>4</v>
      </c>
      <c r="K2" s="161"/>
      <c r="L2" s="161"/>
      <c r="M2" s="3" t="s">
        <v>71</v>
      </c>
      <c r="N2" s="163" t="s">
        <v>5</v>
      </c>
      <c r="O2" s="163"/>
      <c r="P2" s="163"/>
      <c r="Q2" s="163"/>
      <c r="R2" s="163" t="s">
        <v>6</v>
      </c>
      <c r="S2" s="163"/>
      <c r="T2" s="163"/>
      <c r="U2" s="163"/>
      <c r="V2" s="3" t="s">
        <v>65</v>
      </c>
      <c r="W2" s="163" t="s">
        <v>7</v>
      </c>
      <c r="X2" s="163"/>
      <c r="Y2" s="163"/>
      <c r="Z2" s="4" t="s">
        <v>72</v>
      </c>
      <c r="AA2" s="163" t="s">
        <v>8</v>
      </c>
      <c r="AB2" s="163"/>
      <c r="AC2" s="163"/>
      <c r="AD2" s="4" t="s">
        <v>73</v>
      </c>
      <c r="AE2" s="163" t="s">
        <v>9</v>
      </c>
      <c r="AF2" s="163"/>
      <c r="AG2" s="163"/>
      <c r="AH2" s="163"/>
      <c r="AI2" s="3" t="s">
        <v>66</v>
      </c>
      <c r="AJ2" s="163" t="s">
        <v>10</v>
      </c>
      <c r="AK2" s="163"/>
      <c r="AL2" s="163"/>
      <c r="AM2" s="3" t="s">
        <v>67</v>
      </c>
      <c r="AN2" s="163" t="s">
        <v>11</v>
      </c>
      <c r="AO2" s="163"/>
      <c r="AP2" s="163"/>
      <c r="AQ2" s="163"/>
      <c r="AR2" s="163" t="s">
        <v>12</v>
      </c>
      <c r="AS2" s="163"/>
      <c r="AT2" s="163"/>
      <c r="AU2" s="163"/>
      <c r="AV2" s="3" t="s">
        <v>70</v>
      </c>
      <c r="AW2" s="163" t="s">
        <v>13</v>
      </c>
      <c r="AX2" s="163"/>
      <c r="AY2" s="163"/>
      <c r="AZ2" s="163" t="s">
        <v>14</v>
      </c>
      <c r="BA2" s="163"/>
      <c r="BB2" s="163"/>
      <c r="BC2" s="163"/>
      <c r="BD2" s="163"/>
    </row>
    <row r="3" spans="1:56" x14ac:dyDescent="0.2">
      <c r="A3" s="178"/>
      <c r="B3" s="178"/>
      <c r="C3" s="178"/>
      <c r="D3" s="178"/>
      <c r="E3" s="236" t="s">
        <v>15</v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</row>
    <row r="4" spans="1:56" x14ac:dyDescent="0.2">
      <c r="A4" s="178"/>
      <c r="B4" s="178"/>
      <c r="C4" s="178"/>
      <c r="D4" s="178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</row>
    <row r="5" spans="1:56" x14ac:dyDescent="0.2">
      <c r="A5" s="178"/>
      <c r="B5" s="178"/>
      <c r="C5" s="178"/>
      <c r="D5" s="178"/>
      <c r="E5" s="237" t="s">
        <v>27</v>
      </c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</row>
    <row r="6" spans="1:56" x14ac:dyDescent="0.2">
      <c r="A6" s="178"/>
      <c r="B6" s="178"/>
      <c r="C6" s="178"/>
      <c r="D6" s="178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</row>
    <row r="7" spans="1:56" s="10" customFormat="1" ht="12.75" customHeight="1" x14ac:dyDescent="0.2">
      <c r="A7" s="179" t="s">
        <v>54</v>
      </c>
      <c r="B7" s="205" t="s">
        <v>32</v>
      </c>
      <c r="C7" s="206" t="s">
        <v>134</v>
      </c>
      <c r="D7" s="1" t="s">
        <v>17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>
        <v>0</v>
      </c>
      <c r="W7" s="11">
        <v>0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s="10" customFormat="1" x14ac:dyDescent="0.2">
      <c r="A8" s="180"/>
      <c r="B8" s="205"/>
      <c r="C8" s="207"/>
      <c r="D8" s="1" t="s">
        <v>18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>
        <v>0</v>
      </c>
      <c r="W8" s="11">
        <v>0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 ht="12.75" customHeight="1" x14ac:dyDescent="0.2">
      <c r="A9" s="180"/>
      <c r="B9" s="209" t="s">
        <v>162</v>
      </c>
      <c r="C9" s="209" t="s">
        <v>163</v>
      </c>
      <c r="D9" s="105" t="s">
        <v>17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>
        <v>0</v>
      </c>
      <c r="W9" s="13">
        <v>0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39" t="s">
        <v>178</v>
      </c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56" x14ac:dyDescent="0.2">
      <c r="A10" s="180"/>
      <c r="B10" s="210"/>
      <c r="C10" s="210"/>
      <c r="D10" s="105" t="s">
        <v>18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3">
        <v>0</v>
      </c>
      <c r="W10" s="13">
        <v>0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40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56" x14ac:dyDescent="0.2">
      <c r="A11" s="180"/>
      <c r="B11" s="157" t="s">
        <v>35</v>
      </c>
      <c r="C11" s="157" t="s">
        <v>19</v>
      </c>
      <c r="D11" s="2" t="s">
        <v>17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3">
        <v>0</v>
      </c>
      <c r="W11" s="13">
        <v>0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88" t="s">
        <v>74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x14ac:dyDescent="0.2">
      <c r="A12" s="180"/>
      <c r="B12" s="157"/>
      <c r="C12" s="157"/>
      <c r="D12" s="2" t="s">
        <v>18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13">
        <v>0</v>
      </c>
      <c r="W12" s="13">
        <v>0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89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s="10" customFormat="1" x14ac:dyDescent="0.2">
      <c r="A13" s="180"/>
      <c r="B13" s="157" t="s">
        <v>121</v>
      </c>
      <c r="C13" s="157" t="s">
        <v>21</v>
      </c>
      <c r="D13" s="2" t="s">
        <v>17</v>
      </c>
      <c r="E13" s="86"/>
      <c r="F13" s="86"/>
      <c r="G13" s="86"/>
      <c r="H13" s="86"/>
      <c r="I13" s="86"/>
      <c r="J13" s="86"/>
      <c r="K13" s="86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>
        <v>0</v>
      </c>
      <c r="W13" s="87">
        <v>0</v>
      </c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6"/>
      <c r="AI13" s="86"/>
      <c r="AJ13" s="86"/>
      <c r="AK13" s="86"/>
      <c r="AL13" s="87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</row>
    <row r="14" spans="1:56" s="10" customFormat="1" x14ac:dyDescent="0.2">
      <c r="A14" s="180"/>
      <c r="B14" s="157"/>
      <c r="C14" s="157"/>
      <c r="D14" s="2" t="s">
        <v>18</v>
      </c>
      <c r="E14" s="86"/>
      <c r="F14" s="86"/>
      <c r="G14" s="86"/>
      <c r="H14" s="86"/>
      <c r="I14" s="86"/>
      <c r="J14" s="86"/>
      <c r="K14" s="86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>
        <v>0</v>
      </c>
      <c r="W14" s="87">
        <v>0</v>
      </c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6"/>
      <c r="AI14" s="86"/>
      <c r="AJ14" s="86"/>
      <c r="AK14" s="86"/>
      <c r="AL14" s="87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</row>
    <row r="15" spans="1:56" s="10" customFormat="1" ht="12.75" customHeight="1" x14ac:dyDescent="0.2">
      <c r="A15" s="180"/>
      <c r="B15" s="206" t="s">
        <v>38</v>
      </c>
      <c r="C15" s="206" t="s">
        <v>135</v>
      </c>
      <c r="D15" s="1" t="s">
        <v>17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>
        <v>0</v>
      </c>
      <c r="W15" s="11">
        <v>0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s="10" customFormat="1" x14ac:dyDescent="0.2">
      <c r="A16" s="180"/>
      <c r="B16" s="207"/>
      <c r="C16" s="207"/>
      <c r="D16" s="1" t="s">
        <v>18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v>0</v>
      </c>
      <c r="W16" s="23">
        <v>0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</row>
    <row r="17" spans="1:56" ht="12.75" customHeight="1" x14ac:dyDescent="0.2">
      <c r="A17" s="180"/>
      <c r="B17" s="205" t="s">
        <v>39</v>
      </c>
      <c r="C17" s="205" t="s">
        <v>136</v>
      </c>
      <c r="D17" s="1" t="s">
        <v>17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7"/>
      <c r="S17" s="89"/>
      <c r="T17" s="89"/>
      <c r="U17" s="89"/>
      <c r="V17" s="89">
        <v>0</v>
      </c>
      <c r="W17" s="89">
        <v>0</v>
      </c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106"/>
      <c r="AI17" s="89"/>
      <c r="AJ17" s="89"/>
      <c r="AK17" s="97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</row>
    <row r="18" spans="1:56" x14ac:dyDescent="0.2">
      <c r="A18" s="180"/>
      <c r="B18" s="205"/>
      <c r="C18" s="205"/>
      <c r="D18" s="1" t="s">
        <v>18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7"/>
      <c r="S18" s="89"/>
      <c r="T18" s="89"/>
      <c r="U18" s="89"/>
      <c r="V18" s="89">
        <v>0</v>
      </c>
      <c r="W18" s="89">
        <v>0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106"/>
      <c r="AI18" s="89"/>
      <c r="AJ18" s="89"/>
      <c r="AK18" s="97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</row>
    <row r="19" spans="1:56" x14ac:dyDescent="0.2">
      <c r="A19" s="180"/>
      <c r="B19" s="208" t="s">
        <v>40</v>
      </c>
      <c r="C19" s="208" t="s">
        <v>85</v>
      </c>
      <c r="D19" s="2" t="s">
        <v>17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58"/>
      <c r="S19" s="12"/>
      <c r="T19" s="12"/>
      <c r="U19" s="12"/>
      <c r="V19" s="12">
        <v>0</v>
      </c>
      <c r="W19" s="12">
        <v>0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39" t="s">
        <v>178</v>
      </c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 x14ac:dyDescent="0.2">
      <c r="A20" s="180"/>
      <c r="B20" s="208"/>
      <c r="C20" s="208"/>
      <c r="D20" s="2" t="s">
        <v>18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58"/>
      <c r="S20" s="12"/>
      <c r="T20" s="12"/>
      <c r="U20" s="12"/>
      <c r="V20" s="12">
        <v>0</v>
      </c>
      <c r="W20" s="12">
        <v>0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41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x14ac:dyDescent="0.2">
      <c r="A21" s="180"/>
      <c r="B21" s="217" t="s">
        <v>41</v>
      </c>
      <c r="C21" s="217" t="s">
        <v>86</v>
      </c>
      <c r="D21" s="2" t="s">
        <v>17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>
        <v>0</v>
      </c>
      <c r="W21" s="12">
        <v>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41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x14ac:dyDescent="0.2">
      <c r="A22" s="180"/>
      <c r="B22" s="218"/>
      <c r="C22" s="218"/>
      <c r="D22" s="2" t="s">
        <v>18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0</v>
      </c>
      <c r="W22" s="12">
        <v>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40"/>
      <c r="AI22" s="49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ht="12.75" customHeight="1" x14ac:dyDescent="0.2">
      <c r="A23" s="180"/>
      <c r="B23" s="217" t="s">
        <v>139</v>
      </c>
      <c r="C23" s="217" t="s">
        <v>88</v>
      </c>
      <c r="D23" s="2" t="s">
        <v>17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42" t="s">
        <v>74</v>
      </c>
      <c r="S23" s="12"/>
      <c r="T23" s="12"/>
      <c r="U23" s="13"/>
      <c r="V23" s="13">
        <v>0</v>
      </c>
      <c r="W23" s="13">
        <v>0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77"/>
      <c r="AI23" s="12"/>
      <c r="AJ23" s="12"/>
      <c r="AK23" s="58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x14ac:dyDescent="0.2">
      <c r="A24" s="180"/>
      <c r="B24" s="218"/>
      <c r="C24" s="218"/>
      <c r="D24" s="2" t="s">
        <v>18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43"/>
      <c r="S24" s="22"/>
      <c r="T24" s="19"/>
      <c r="U24" s="13"/>
      <c r="V24" s="13">
        <v>0</v>
      </c>
      <c r="W24" s="13">
        <v>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77"/>
      <c r="AI24" s="12"/>
      <c r="AJ24" s="12"/>
      <c r="AK24" s="58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ht="12.75" customHeight="1" x14ac:dyDescent="0.2">
      <c r="A25" s="180"/>
      <c r="B25" s="158" t="s">
        <v>105</v>
      </c>
      <c r="C25" s="158" t="s">
        <v>106</v>
      </c>
      <c r="D25" s="2" t="s">
        <v>17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115"/>
      <c r="S25" s="22"/>
      <c r="T25" s="19"/>
      <c r="U25" s="13"/>
      <c r="V25" s="13">
        <v>0</v>
      </c>
      <c r="W25" s="13">
        <v>0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88" t="s">
        <v>74</v>
      </c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x14ac:dyDescent="0.2">
      <c r="A26" s="180"/>
      <c r="B26" s="159"/>
      <c r="C26" s="159"/>
      <c r="D26" s="2" t="s">
        <v>18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15"/>
      <c r="S26" s="22"/>
      <c r="T26" s="19"/>
      <c r="U26" s="13"/>
      <c r="V26" s="13">
        <v>0</v>
      </c>
      <c r="W26" s="13">
        <v>0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89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1:56" x14ac:dyDescent="0.2">
      <c r="A27" s="180"/>
      <c r="B27" s="158" t="s">
        <v>140</v>
      </c>
      <c r="C27" s="158" t="s">
        <v>141</v>
      </c>
      <c r="D27" s="2" t="s">
        <v>17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219" t="s">
        <v>74</v>
      </c>
      <c r="S27" s="12"/>
      <c r="T27" s="12"/>
      <c r="U27" s="13"/>
      <c r="V27" s="13">
        <v>0</v>
      </c>
      <c r="W27" s="13">
        <v>0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58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 x14ac:dyDescent="0.2">
      <c r="A28" s="180"/>
      <c r="B28" s="159"/>
      <c r="C28" s="159"/>
      <c r="D28" s="2" t="s">
        <v>18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220"/>
      <c r="S28" s="12"/>
      <c r="T28" s="12"/>
      <c r="U28" s="13"/>
      <c r="V28" s="13">
        <v>0</v>
      </c>
      <c r="W28" s="13">
        <v>0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58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56" ht="12.75" customHeight="1" x14ac:dyDescent="0.2">
      <c r="A29" s="180"/>
      <c r="B29" s="208" t="s">
        <v>90</v>
      </c>
      <c r="C29" s="157" t="s">
        <v>94</v>
      </c>
      <c r="D29" s="2" t="s">
        <v>17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58"/>
      <c r="S29" s="12"/>
      <c r="T29" s="12"/>
      <c r="U29" s="13"/>
      <c r="V29" s="13">
        <v>0</v>
      </c>
      <c r="W29" s="13">
        <v>0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26"/>
      <c r="AJ29" s="12"/>
      <c r="AK29" s="228" t="s">
        <v>166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56" x14ac:dyDescent="0.2">
      <c r="A30" s="180"/>
      <c r="B30" s="208"/>
      <c r="C30" s="157"/>
      <c r="D30" s="2" t="s">
        <v>18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58"/>
      <c r="S30" s="12"/>
      <c r="T30" s="12"/>
      <c r="U30" s="13"/>
      <c r="V30" s="13">
        <v>0</v>
      </c>
      <c r="W30" s="13">
        <v>0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26"/>
      <c r="AJ30" s="12"/>
      <c r="AK30" s="238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 ht="12.75" customHeight="1" x14ac:dyDescent="0.2">
      <c r="A31" s="180"/>
      <c r="B31" s="208" t="s">
        <v>91</v>
      </c>
      <c r="C31" s="157" t="s">
        <v>95</v>
      </c>
      <c r="D31" s="2" t="s">
        <v>17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/>
      <c r="V31" s="13">
        <v>0</v>
      </c>
      <c r="W31" s="13"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238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56" x14ac:dyDescent="0.2">
      <c r="A32" s="180"/>
      <c r="B32" s="208"/>
      <c r="C32" s="157"/>
      <c r="D32" s="2" t="s">
        <v>18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  <c r="V32" s="13">
        <v>0</v>
      </c>
      <c r="W32" s="13">
        <v>0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229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 s="10" customFormat="1" ht="18.75" customHeight="1" x14ac:dyDescent="0.2">
      <c r="A33" s="180"/>
      <c r="B33" s="208" t="s">
        <v>107</v>
      </c>
      <c r="C33" s="157" t="s">
        <v>108</v>
      </c>
      <c r="D33" s="2" t="s">
        <v>17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9">
        <v>0</v>
      </c>
      <c r="W33" s="49"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219" t="s">
        <v>74</v>
      </c>
      <c r="AI33" s="48"/>
      <c r="AJ33" s="48"/>
      <c r="AK33" s="5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</row>
    <row r="34" spans="1:56" s="10" customFormat="1" ht="16.5" customHeight="1" x14ac:dyDescent="0.2">
      <c r="A34" s="180"/>
      <c r="B34" s="208"/>
      <c r="C34" s="157"/>
      <c r="D34" s="2" t="s">
        <v>18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9">
        <v>0</v>
      </c>
      <c r="W34" s="49">
        <v>0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220"/>
      <c r="AI34" s="48"/>
      <c r="AJ34" s="48"/>
      <c r="AK34" s="5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</row>
    <row r="35" spans="1:56" ht="16.5" customHeight="1" x14ac:dyDescent="0.2">
      <c r="A35" s="180"/>
      <c r="B35" s="205" t="s">
        <v>46</v>
      </c>
      <c r="C35" s="205" t="s">
        <v>109</v>
      </c>
      <c r="D35" s="1" t="s">
        <v>17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6"/>
      <c r="T35" s="89"/>
      <c r="U35" s="90"/>
      <c r="V35" s="98">
        <v>0</v>
      </c>
      <c r="W35" s="98">
        <v>0</v>
      </c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224" t="s">
        <v>184</v>
      </c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</row>
    <row r="36" spans="1:56" ht="15" customHeight="1" x14ac:dyDescent="0.2">
      <c r="A36" s="180"/>
      <c r="B36" s="205"/>
      <c r="C36" s="205"/>
      <c r="D36" s="1" t="s">
        <v>18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96"/>
      <c r="T36" s="89"/>
      <c r="U36" s="90"/>
      <c r="V36" s="98">
        <v>0</v>
      </c>
      <c r="W36" s="98">
        <v>0</v>
      </c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225"/>
      <c r="AL36" s="90"/>
      <c r="AM36" s="90"/>
      <c r="AN36" s="90"/>
      <c r="AO36" s="90"/>
      <c r="AP36" s="90"/>
      <c r="AQ36" s="90"/>
      <c r="AR36" s="90"/>
      <c r="AS36" s="90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</row>
    <row r="37" spans="1:56" ht="12.75" customHeight="1" x14ac:dyDescent="0.2">
      <c r="A37" s="180"/>
      <c r="B37" s="208" t="s">
        <v>47</v>
      </c>
      <c r="C37" s="208" t="s">
        <v>110</v>
      </c>
      <c r="D37" s="2" t="s">
        <v>17</v>
      </c>
      <c r="E37" s="12"/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>
        <v>0</v>
      </c>
      <c r="W37" s="13">
        <v>0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219" t="s">
        <v>74</v>
      </c>
      <c r="AI37" s="12"/>
      <c r="AJ37" s="12"/>
      <c r="AK37" s="12"/>
      <c r="AL37" s="13"/>
      <c r="AM37" s="12"/>
      <c r="AN37" s="12"/>
      <c r="AO37" s="12"/>
      <c r="AP37" s="12"/>
      <c r="AQ37" s="26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x14ac:dyDescent="0.2">
      <c r="A38" s="180"/>
      <c r="B38" s="208"/>
      <c r="C38" s="208"/>
      <c r="D38" s="2" t="s">
        <v>18</v>
      </c>
      <c r="E38" s="12"/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>
        <v>0</v>
      </c>
      <c r="W38" s="13">
        <v>0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220"/>
      <c r="AI38" s="48"/>
      <c r="AK38" s="12"/>
      <c r="AL38" s="13"/>
      <c r="AM38" s="12"/>
      <c r="AN38" s="12"/>
      <c r="AO38" s="12"/>
      <c r="AP38" s="12"/>
      <c r="AQ38" s="26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s="10" customFormat="1" x14ac:dyDescent="0.2">
      <c r="A39" s="180"/>
      <c r="B39" s="7" t="s">
        <v>111</v>
      </c>
      <c r="C39" s="7"/>
      <c r="D39" s="2" t="s">
        <v>17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 t="s">
        <v>137</v>
      </c>
      <c r="T39" s="48" t="s">
        <v>137</v>
      </c>
      <c r="U39" s="48"/>
      <c r="V39" s="48">
        <v>0</v>
      </c>
      <c r="W39" s="48">
        <v>0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145" t="s">
        <v>74</v>
      </c>
      <c r="AJ39" s="48"/>
      <c r="AK39" s="99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</row>
    <row r="40" spans="1:56" ht="16.5" customHeight="1" x14ac:dyDescent="0.2">
      <c r="A40" s="180"/>
      <c r="B40" s="213" t="s">
        <v>52</v>
      </c>
      <c r="C40" s="205" t="s">
        <v>113</v>
      </c>
      <c r="D40" s="1" t="s">
        <v>17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90"/>
      <c r="V40" s="90">
        <v>0</v>
      </c>
      <c r="W40" s="90">
        <v>0</v>
      </c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106"/>
      <c r="AI40" s="90"/>
      <c r="AJ40" s="90"/>
      <c r="AK40" s="224" t="s">
        <v>184</v>
      </c>
      <c r="AL40" s="90"/>
      <c r="AM40" s="90"/>
      <c r="AN40" s="90"/>
      <c r="AO40" s="90"/>
      <c r="AP40" s="90"/>
      <c r="AQ40" s="90"/>
      <c r="AR40" s="90"/>
      <c r="AS40" s="90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</row>
    <row r="41" spans="1:56" ht="15.75" customHeight="1" x14ac:dyDescent="0.2">
      <c r="A41" s="180"/>
      <c r="B41" s="213"/>
      <c r="C41" s="205"/>
      <c r="D41" s="1" t="s">
        <v>18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  <c r="V41" s="90">
        <v>0</v>
      </c>
      <c r="W41" s="90">
        <v>0</v>
      </c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106"/>
      <c r="AI41" s="90"/>
      <c r="AJ41" s="90"/>
      <c r="AK41" s="225"/>
      <c r="AL41" s="90"/>
      <c r="AM41" s="90"/>
      <c r="AN41" s="90"/>
      <c r="AO41" s="90"/>
      <c r="AP41" s="90"/>
      <c r="AQ41" s="90"/>
      <c r="AR41" s="90"/>
      <c r="AS41" s="90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</row>
    <row r="42" spans="1:56" ht="14.25" customHeight="1" x14ac:dyDescent="0.2">
      <c r="A42" s="180"/>
      <c r="B42" s="208" t="s">
        <v>53</v>
      </c>
      <c r="C42" s="208" t="s">
        <v>114</v>
      </c>
      <c r="D42" s="2" t="s">
        <v>17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/>
      <c r="V42" s="13">
        <v>0</v>
      </c>
      <c r="W42" s="13">
        <v>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90" t="s">
        <v>178</v>
      </c>
      <c r="AI42" s="13"/>
      <c r="AJ42" s="58"/>
      <c r="AK42" s="13"/>
      <c r="AL42" s="13"/>
      <c r="AM42" s="13"/>
      <c r="AN42" s="13"/>
      <c r="AO42" s="13"/>
      <c r="AP42" s="13"/>
      <c r="AQ42" s="13"/>
      <c r="AR42" s="13"/>
      <c r="AS42" s="13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1:56" ht="18" customHeight="1" x14ac:dyDescent="0.2">
      <c r="A43" s="180"/>
      <c r="B43" s="208"/>
      <c r="C43" s="208"/>
      <c r="D43" s="2" t="s">
        <v>18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/>
      <c r="V43" s="13">
        <v>0</v>
      </c>
      <c r="W43" s="13">
        <v>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91"/>
      <c r="AI43" s="13"/>
      <c r="AJ43" s="58"/>
      <c r="AK43" s="13"/>
      <c r="AL43" s="13"/>
      <c r="AM43" s="13"/>
      <c r="AN43" s="13"/>
      <c r="AO43" s="13"/>
      <c r="AP43" s="13"/>
      <c r="AQ43" s="13"/>
      <c r="AR43" s="13"/>
      <c r="AS43" s="13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1:56" ht="12.75" customHeight="1" x14ac:dyDescent="0.2">
      <c r="A44" s="181"/>
      <c r="B44" s="208" t="s">
        <v>119</v>
      </c>
      <c r="C44" s="208" t="s">
        <v>120</v>
      </c>
      <c r="D44" s="2" t="s">
        <v>17</v>
      </c>
      <c r="E44" s="12"/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>
        <v>0</v>
      </c>
      <c r="W44" s="13">
        <v>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91"/>
      <c r="AI44" s="12"/>
      <c r="AJ44" s="58"/>
      <c r="AK44" s="26"/>
      <c r="AL44" s="13"/>
      <c r="AM44" s="12"/>
      <c r="AN44" s="12"/>
      <c r="AO44" s="12"/>
      <c r="AP44" s="12"/>
      <c r="AQ44" s="26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1:56" ht="19.5" customHeight="1" x14ac:dyDescent="0.2">
      <c r="A45" s="68"/>
      <c r="B45" s="208"/>
      <c r="C45" s="208"/>
      <c r="D45" s="2" t="s">
        <v>18</v>
      </c>
      <c r="E45" s="12"/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>
        <v>0</v>
      </c>
      <c r="W45" s="13">
        <v>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92"/>
      <c r="AI45" s="12"/>
      <c r="AJ45" s="58"/>
      <c r="AK45" s="26"/>
      <c r="AL45" s="13"/>
      <c r="AM45" s="12"/>
      <c r="AN45" s="12"/>
      <c r="AO45" s="12"/>
      <c r="AP45" s="12"/>
      <c r="AQ45" s="26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x14ac:dyDescent="0.2">
      <c r="A46" s="68"/>
      <c r="B46" s="116" t="s">
        <v>185</v>
      </c>
      <c r="C46" s="116" t="s">
        <v>183</v>
      </c>
      <c r="D46" s="2" t="s">
        <v>17</v>
      </c>
      <c r="E46" s="12"/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>
        <v>0</v>
      </c>
      <c r="W46" s="13">
        <v>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2"/>
      <c r="AI46" s="12"/>
      <c r="AJ46" s="145" t="s">
        <v>74</v>
      </c>
      <c r="AK46" s="26"/>
      <c r="AL46" s="13"/>
      <c r="AM46" s="12"/>
      <c r="AN46" s="12"/>
      <c r="AO46" s="12"/>
      <c r="AP46" s="12"/>
      <c r="AQ46" s="26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x14ac:dyDescent="0.2">
      <c r="A47" s="244"/>
      <c r="B47" s="147" t="s">
        <v>68</v>
      </c>
      <c r="C47" s="8" t="s">
        <v>142</v>
      </c>
      <c r="D47" s="149"/>
      <c r="E47" s="89"/>
      <c r="F47" s="89"/>
      <c r="G47" s="89"/>
      <c r="H47" s="89"/>
      <c r="I47" s="89"/>
      <c r="J47" s="89"/>
      <c r="K47" s="89"/>
      <c r="L47" s="90"/>
      <c r="M47" s="90"/>
      <c r="N47" s="90"/>
      <c r="O47" s="107"/>
      <c r="P47" s="107"/>
      <c r="Q47" s="107"/>
      <c r="R47" s="107"/>
      <c r="S47" s="107"/>
      <c r="T47" s="107"/>
      <c r="U47" s="107"/>
      <c r="V47" s="107">
        <v>0</v>
      </c>
      <c r="W47" s="107">
        <v>0</v>
      </c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8"/>
      <c r="AI47" s="108"/>
      <c r="AJ47" s="108"/>
      <c r="AK47" s="109"/>
      <c r="AL47" s="108" t="s">
        <v>79</v>
      </c>
      <c r="AM47" s="107" t="s">
        <v>79</v>
      </c>
      <c r="AN47" s="108" t="s">
        <v>79</v>
      </c>
      <c r="AO47" s="108" t="s">
        <v>79</v>
      </c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</row>
    <row r="48" spans="1:56" ht="20.25" customHeight="1" x14ac:dyDescent="0.2">
      <c r="A48" s="244"/>
      <c r="B48" s="147" t="s">
        <v>76</v>
      </c>
      <c r="C48" s="147" t="s">
        <v>75</v>
      </c>
      <c r="D48" s="150"/>
      <c r="E48" s="110"/>
      <c r="F48" s="110"/>
      <c r="G48" s="110"/>
      <c r="H48" s="110"/>
      <c r="I48" s="110"/>
      <c r="J48" s="110"/>
      <c r="K48" s="110"/>
      <c r="L48" s="111"/>
      <c r="M48" s="111"/>
      <c r="N48" s="111"/>
      <c r="O48" s="112"/>
      <c r="P48" s="112"/>
      <c r="Q48" s="112"/>
      <c r="R48" s="112"/>
      <c r="S48" s="112"/>
      <c r="T48" s="112"/>
      <c r="U48" s="112"/>
      <c r="V48" s="112">
        <v>0</v>
      </c>
      <c r="W48" s="112">
        <v>0</v>
      </c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3"/>
      <c r="AI48" s="113"/>
      <c r="AJ48" s="113"/>
      <c r="AK48" s="114"/>
      <c r="AL48" s="114"/>
      <c r="AM48" s="114"/>
      <c r="AN48" s="114"/>
      <c r="AO48" s="110"/>
      <c r="AP48" s="110" t="s">
        <v>80</v>
      </c>
      <c r="AQ48" s="110" t="s">
        <v>80</v>
      </c>
      <c r="AR48" s="110" t="s">
        <v>80</v>
      </c>
      <c r="AS48" s="110" t="s">
        <v>80</v>
      </c>
      <c r="AT48" s="110" t="s">
        <v>81</v>
      </c>
      <c r="AU48" s="110" t="s">
        <v>81</v>
      </c>
      <c r="AV48" s="110"/>
      <c r="AW48" s="110"/>
      <c r="AX48" s="110"/>
      <c r="AY48" s="110"/>
      <c r="AZ48" s="110"/>
      <c r="BA48" s="110"/>
      <c r="BB48" s="110"/>
      <c r="BC48" s="110"/>
      <c r="BD48" s="110"/>
    </row>
    <row r="49" spans="2:56" ht="26.25" customHeight="1" x14ac:dyDescent="0.2">
      <c r="B49" s="245" t="s">
        <v>69</v>
      </c>
      <c r="C49" s="24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>
        <v>2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>
        <v>6</v>
      </c>
      <c r="AI49" s="26">
        <v>1</v>
      </c>
      <c r="AJ49" s="26">
        <v>1</v>
      </c>
      <c r="AK49" s="26">
        <v>3</v>
      </c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</row>
    <row r="51" spans="2:56" x14ac:dyDescent="0.2">
      <c r="B51" s="27" t="s">
        <v>77</v>
      </c>
    </row>
    <row r="52" spans="2:56" x14ac:dyDescent="0.2">
      <c r="C52" s="36"/>
    </row>
  </sheetData>
  <mergeCells count="72">
    <mergeCell ref="A1:BD1"/>
    <mergeCell ref="AR2:AU2"/>
    <mergeCell ref="AW2:AY2"/>
    <mergeCell ref="AZ2:BD2"/>
    <mergeCell ref="N2:Q2"/>
    <mergeCell ref="R2:U2"/>
    <mergeCell ref="W2:Y2"/>
    <mergeCell ref="AA2:AC2"/>
    <mergeCell ref="AE2:AH2"/>
    <mergeCell ref="AJ2:AL2"/>
    <mergeCell ref="A47:A48"/>
    <mergeCell ref="B49:C49"/>
    <mergeCell ref="E3:BD3"/>
    <mergeCell ref="E5:BD5"/>
    <mergeCell ref="AN2:AQ2"/>
    <mergeCell ref="A2:A6"/>
    <mergeCell ref="C25:C26"/>
    <mergeCell ref="B19:B20"/>
    <mergeCell ref="B25:B26"/>
    <mergeCell ref="B2:B6"/>
    <mergeCell ref="C2:C6"/>
    <mergeCell ref="D2:D6"/>
    <mergeCell ref="F2:H2"/>
    <mergeCell ref="J2:L2"/>
    <mergeCell ref="B7:B8"/>
    <mergeCell ref="B9:B10"/>
    <mergeCell ref="C9:C10"/>
    <mergeCell ref="C21:C22"/>
    <mergeCell ref="B11:B12"/>
    <mergeCell ref="C11:C12"/>
    <mergeCell ref="C7:C8"/>
    <mergeCell ref="B13:B14"/>
    <mergeCell ref="C13:C14"/>
    <mergeCell ref="B15:B16"/>
    <mergeCell ref="C15:C16"/>
    <mergeCell ref="C35:C36"/>
    <mergeCell ref="B31:B32"/>
    <mergeCell ref="C31:C32"/>
    <mergeCell ref="B33:B34"/>
    <mergeCell ref="B17:B18"/>
    <mergeCell ref="C17:C18"/>
    <mergeCell ref="B23:B24"/>
    <mergeCell ref="C23:C24"/>
    <mergeCell ref="C19:C20"/>
    <mergeCell ref="B21:B22"/>
    <mergeCell ref="C33:C34"/>
    <mergeCell ref="A7:A44"/>
    <mergeCell ref="B40:B41"/>
    <mergeCell ref="C40:C41"/>
    <mergeCell ref="B42:B43"/>
    <mergeCell ref="C42:C43"/>
    <mergeCell ref="B27:B28"/>
    <mergeCell ref="C27:C28"/>
    <mergeCell ref="B29:B30"/>
    <mergeCell ref="C29:C30"/>
    <mergeCell ref="AH37:AH38"/>
    <mergeCell ref="AK40:AK41"/>
    <mergeCell ref="AH11:AH12"/>
    <mergeCell ref="R23:R24"/>
    <mergeCell ref="AH25:AH26"/>
    <mergeCell ref="R27:R28"/>
    <mergeCell ref="AH33:AH34"/>
    <mergeCell ref="AK29:AK32"/>
    <mergeCell ref="AH9:AH10"/>
    <mergeCell ref="AH19:AH22"/>
    <mergeCell ref="AK35:AK36"/>
    <mergeCell ref="AH42:AH45"/>
    <mergeCell ref="B37:B38"/>
    <mergeCell ref="C37:C38"/>
    <mergeCell ref="B44:B45"/>
    <mergeCell ref="C44:C45"/>
    <mergeCell ref="B35:B36"/>
  </mergeCells>
  <phoneticPr fontId="5" type="noConversion"/>
  <hyperlinks>
    <hyperlink ref="B48" location="_ftn1" display="_ftn1"/>
    <hyperlink ref="B51" location="_ftnref1" display="_ftnref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8EuqgdR0v3aMist2Z2PA+akJemRIB/O31V3qzc+9xDI=</DigestValue>
    </Reference>
    <Reference Type="http://www.w3.org/2000/09/xmldsig#Object" URI="#idOfficeObject">
      <DigestMethod Algorithm="urn:ietf:params:xml:ns:cpxmlsec:algorithms:gostr34112012-256"/>
      <DigestValue>5gPSq04i9AWzWGv4reqdf7QvDCC098MFZqx9A9HCy8Q=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lzI8hkzHKk9XzFXKYSbig+iYH+DLGAWFBGH222dXT7k=</DigestValue>
    </Reference>
  </SignedInfo>
  <SignatureValue>XapYtGodH7vji1ibA6piS+QJxU+7SJDF+RD31CAUDtV739OBozvmTrOsfZUTcl10
M8+xcbtIqGuTelJd2xMvIQ==</SignatureValue>
  <KeyInfo>
    <X509Data>
      <X509Certificate>MIIJxDCCCXGgAwIBAgIRAtSrmgCUrNKURdmbxnh3J00wCgYIKoUDBwEBAwIwggGJ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0J3QotCj0KAiMB4XDTIwMTIxNzA5MTgwOVoXDTIyMDMxNzA5MTgwOVowggHcMTAw
LgYJKoZIhvcNAQkCDCEyMzA2MDA0NzUwLTIzMDYwMTAwMS0wMDA1NDI5NzU1NDAx
JDAiBgkqhkiG9w0BCQEWFWVza19udGtAbWFpbC5rdWJhbi5ydTEaMBgGCCqFAwOB
AwEBEgwwMDIzMDYwMDQ3NTAxFjAUBgUqhQNkAxILMDA1NDI5NzU1NDAxGDAWBgUq
hQNkARINMTAyMjMwMTEyNTE1MzEZMBcGA1UEDAwQ0JTQuNGA0LXQutGC0L7RgDEf
MB0GA1UECgwW0JPQkdCf0J7QoyDQmtCaINCV0J/QmjE7MDkGA1UECQwy0KPQmyDQ
mtCe0JzQnNCj0J3QmNCh0KLQmNCn0JXQodCa0JDQrywg0JTQntCcIDgzLzMxETAP
BgNVBAcMCNCV0LnRgdC6MS8wLQYDVQQIDCYyMyDQmtGA0LDRgdC90L7QtNCw0YDR
gdC60LjQuSDQutGA0LDQuTELMAkGA1UEBhMCUlUxLDAqBgNVBCoMI9Ci0LDRgtGM
0Y/QvdCwINCV0LLQs9C10L3RjNC10LLQvdCwMRswGQYDVQQEDBLQktC40LvQtdC9
0YHQutCw0Y8xHzAdBgNVBAMMFtCT0JHQn9Ce0KMg0JrQmiDQldCf0JowZjAfBggq
hQMHAQEBATATBgcqhQMCAiQABggqhQMHAQECAgNDAARA65E/H6DQ2laAcsuoZIxG
IRrcLwNkdvtsW+6TDxUWzt3zmf/9iPDj/N1aM5Dj6QbHzP9wh7lcwQa7K3r4jBDt
baOCBVQwggVQMA4GA1UdDwEB/wQEAwIE8DAgBgNVHREEGTAXgRVlc2tfbnRrQG1h
aWwua3ViYW4ucnUwEwYDVR0gBAwwCjAIBgYqhQNkcQEwQQYDVR0lBDowOAYIKwYB
BQUHAwIGByqFAwICIgYGCCsGAQUFBwMEBgcqhQMDBwgBBggqhQMDBwEBAQYGKoUD
AwcBMIGhBggrBgEFBQcBAQSBlDCBkTBGBggrBgEFBQcwAoY6aHR0cDovL2NkcC5z
a2Jrb250dXIucnUvY2VydGlmaWNhdGVzL3NrYmtvbnR1ci1xMS0yMDIwLmNydDBH
BggrBgEFBQcwAoY7aHR0cDovL2NkcDIuc2tia29udHVyLnJ1L2NlcnRpZmljYXRl
cy9za2Jrb250dXItcTEtMjAyMC5jcnQwKwYDVR0QBCQwIoAPMjAyMDEyMTcwOTE4
MDhagQ8yMDIyMDMxNzA5MTgwOFowggEzBgUqhQNkcASCASgwggEkDCsi0JrRgNC4
0L/RgtC+0J/RgNC+IENTUCIgKNCy0LXRgNGB0LjRjyA0LjApDFMi0KPQtNC+0YHR
gtC+0LLQtdGA0Y/RjtGJ0LjQuSDRhtC10L3RgtGAICLQmtGA0LjQv9GC0L7Qn9GA
0L4g0KPQpiIg0LLQtdGA0YHQuNC4IDIuMAxP0KHQtdGA0YLQuNGE0LjQutCw0YIg
0YHQvtC+0YLQstC10YLRgdGC0LLQuNGPIOKEliDQodCkLzEyNC0zMzgwINC+0YIg
MTEuMDUuMjAxOAxP0KHQtdGA0YLQuNGE0LjQutCw0YIg0YHQvtC+0YLQstC10YLR
gdGC0LLQuNGPIOKEliDQodCkLzEyOC0zNTkyINC+0YIgMTcuMTAuMjAxODA2BgUq
hQNkbwQtDCsi0JrRgNC40L/RgtC+0J/RgNC+IENTUCIgKNCy0LXRgNGB0LjRjyA0
LjApMHwGA1UdHwR1MHMwN6A1oDOGMWh0dHA6Ly9jZHAuc2tia29udHVyLnJ1L2Nk
cC9za2Jrb250dXItcTEtMjAyMC5jcmwwOKA2oDSGMmh0dHA6Ly9jZHAyLnNrYmtv
bnR1ci5ydS9jZHAvc2tia29udHVyLXExLTIwMjAuY3JsMIGCBgcqhQMCAjECBHcw
dTBlFkBodHRwczovL2NhLmtvbnR1ci5ydS9hYm91dC9kb2N1bWVudHMvY3J5cHRv
cHJvLWxpY2Vuc2UtcXVhbGlmaWVkDB3QodCa0JEg0JrQvtC90YLRg9GAINC4INCU
0JfQngMCBeAEDOWz3bIRFHj38xm5GDCCAWAGA1UdIwSCAVcwggFTgBQzzPHpGg4m
Y8+khGVZXIZ3G39+SqGCASykggEoMIIBJDEeMBwGCSqGSIb3DQEJARYPZGl0QG1p
bnN2eWF6LnJ1MQswCQYDVQQGEwJSVTEYMBYGA1UECAwPNzcg0JzQvtGB0LrQstCw
MRkwFwYDVQQHDBDQsy4g0JzQvtGB0LrQstCwMS4wLAYDVQQJDCXRg9C70LjRhtCw
INCi0LLQtdGA0YHQutCw0Y8sINC00L7QvCA3MSwwKgYDVQQKDCPQnNC40L3QutC+
0LzRgdCy0Y/Qt9GMINCg0L7RgdGB0LjQuDEYMBYGBSqFA2QBEg0xMDQ3NzAyMDI2
NzAxMRowGAYIKoUDA4EDAQESDDAwNzcxMDQ3NDM3NTEsMCoGA1UEAwwj0JzQuNC9
0LrQvtC80YHQstGP0LfRjCDQoNC+0YHRgdC40LiCCwDfnUznAAAAAAR2MB0GA1Ud
DgQWBBQI8uBlzXyVOPlc94WtNyevZPFQHzAKBggqhQMHAQEDAgNBAAMrbocmY9MO
5caVuanLpq7XYkGrBXWAXS+yRvbvVNwdCDoy6QDMFuAU8MfxoDMARtRgNHrbbyTn
Zk2myycOeBA=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  <Reference URI="/xl/calcChain.xml?ContentType=application/vnd.openxmlformats-officedocument.spreadsheetml.calcChain+xml">
        <DigestMethod Algorithm="http://www.w3.org/2000/09/xmldsig#sha1"/>
        <DigestValue>YDPS4f6S57kXnwcUfFNXs3+V8+E=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v+N8aXXgJ7LJThbJG/dOdWUXCo0=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1W9tUTreKhauMmDN7LKNN4IxwqY=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DSNNnEhLJCxWDxxUGqbg3usd0tA=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1W9tUTreKhauMmDN7LKNN4IxwqY=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DSNNnEhLJCxWDxxUGqbg3usd0tA=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vpeL5Hc+CH/fE8xI/V+ThXjZj50=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DSNNnEhLJCxWDxxUGqbg3usd0tA=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DSNNnEhLJCxWDxxUGqbg3usd0tA=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DSNNnEhLJCxWDxxUGqbg3usd0tA=</DigestValue>
      </Reference>
      <Reference URI="/xl/sharedStrings.xml?ContentType=application/vnd.openxmlformats-officedocument.spreadsheetml.sharedStrings+xml">
        <DigestMethod Algorithm="http://www.w3.org/2000/09/xmldsig#sha1"/>
        <DigestValue>026fc9qshjuzomS4+QZe+9l0VQo=</DigestValue>
      </Reference>
      <Reference URI="/xl/styles.xml?ContentType=application/vnd.openxmlformats-officedocument.spreadsheetml.styles+xml">
        <DigestMethod Algorithm="http://www.w3.org/2000/09/xmldsig#sha1"/>
        <DigestValue>nSf4q0y0AF2cJx4Bf6q1IGgt8Ck=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au8dFNtSyE1O0cQN7DSdRRDNlZs=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OQAM3dUz8XFQTOJZBsJjmUbiOeA=</DigestValue>
      </Reference>
      <Reference URI="/xl/worksheets/sheet2.xml?ContentType=application/vnd.openxmlformats-officedocument.spreadsheetml.worksheet+xml">
        <DigestMethod Algorithm="http://www.w3.org/2000/09/xmldsig#sha1"/>
        <DigestValue>yg5g/467H/6Roysul3p2V80RmCk=</DigestValue>
      </Reference>
      <Reference URI="/xl/worksheets/sheet3.xml?ContentType=application/vnd.openxmlformats-officedocument.spreadsheetml.worksheet+xml">
        <DigestMethod Algorithm="http://www.w3.org/2000/09/xmldsig#sha1"/>
        <DigestValue>PurjYqDCbP9AcFdNEBrvYJ0FFIA=</DigestValue>
      </Reference>
      <Reference URI="/xl/worksheets/sheet4.xml?ContentType=application/vnd.openxmlformats-officedocument.spreadsheetml.worksheet+xml">
        <DigestMethod Algorithm="http://www.w3.org/2000/09/xmldsig#sha1"/>
        <DigestValue>8ak+FrjRcLpK9DXQSOent/1wn0g=</DigestValue>
      </Reference>
      <Reference URI="/xl/worksheets/sheet5.xml?ContentType=application/vnd.openxmlformats-officedocument.spreadsheetml.worksheet+xml">
        <DigestMethod Algorithm="http://www.w3.org/2000/09/xmldsig#sha1"/>
        <DigestValue>twjKwLnbpR2AbKWa+sLEf+wwhnw=</DigestValue>
      </Reference>
      <Reference URI="/xl/worksheets/sheet6.xml?ContentType=application/vnd.openxmlformats-officedocument.spreadsheetml.worksheet+xml">
        <DigestMethod Algorithm="http://www.w3.org/2000/09/xmldsig#sha1"/>
        <DigestValue>hB19nXJC76WbKmw0mgYwFjgVxew=</DigestValue>
      </Reference>
      <Reference URI="/xl/worksheets/sheet7.xml?ContentType=application/vnd.openxmlformats-officedocument.spreadsheetml.worksheet+xml">
        <DigestMethod Algorithm="http://www.w3.org/2000/09/xmldsig#sha1"/>
        <DigestValue>uX6fVxH9u+tBZVGJr6oncQLNebQ=</DigestValue>
      </Reference>
      <Reference URI="/xl/worksheets/sheet8.xml?ContentType=application/vnd.openxmlformats-officedocument.spreadsheetml.worksheet+xml">
        <DigestMethod Algorithm="http://www.w3.org/2000/09/xmldsig#sha1"/>
        <DigestValue>sNlFuI15sh8m1VErE8SkcF/84uk=</DigestValue>
      </Reference>
      <Reference URI="/xl/worksheets/sheet9.xml?ContentType=application/vnd.openxmlformats-officedocument.spreadsheetml.worksheet+xml">
        <DigestMethod Algorithm="http://www.w3.org/2000/09/xmldsig#sha1"/>
        <DigestValue>ElR1U717JsO5DbmPFsBsxELD33w=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2020-12-30T12:17:47Z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1680</HorizontalResolution>
          <VerticalResolution>1050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2020-12-30T12:17:47Z</xd:SigningTime>
          <xd:SigningCertificate>
            <xd:Cert>
              <xd:CertDigest>
                <DigestMethod Algorithm="http://www.w3.org/2000/09/xmldsig#sha1"/>
                <DigestValue>8n8b0ATX6UAb9nXghuIFTIBnqKg=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963252075248180220990725851651079874381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титульный</vt:lpstr>
      <vt:lpstr>1 курс</vt:lpstr>
      <vt:lpstr>гр аттестаций 1 курс</vt:lpstr>
      <vt:lpstr>2 курс</vt:lpstr>
      <vt:lpstr>гр аттестаций 2 курс</vt:lpstr>
      <vt:lpstr>3 курс</vt:lpstr>
      <vt:lpstr>гр аттестаций 3 курс</vt:lpstr>
      <vt:lpstr>4 курс</vt:lpstr>
      <vt:lpstr>гр аттестаций 4 курс</vt:lpstr>
      <vt:lpstr>'гр аттестаций 4 курс'!_ftn1</vt:lpstr>
      <vt:lpstr>'гр аттестаций 4 курс'!_ftnref1</vt:lpstr>
      <vt:lpstr>'2 курс'!Область_печати</vt:lpstr>
      <vt:lpstr>'3 курс'!Область_печати</vt:lpstr>
      <vt:lpstr>'4 курс'!Область_печати</vt:lpstr>
      <vt:lpstr>'гр аттестаций 1 курс'!Область_печати</vt:lpstr>
      <vt:lpstr>'гр аттестаций 2 курс'!Область_печати</vt:lpstr>
      <vt:lpstr>'гр аттестаций 3 курс'!Область_печати</vt:lpstr>
      <vt:lpstr>'гр аттестаций 4 курс'!Область_печати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denspam</cp:lastModifiedBy>
  <cp:lastPrinted>2019-04-11T13:52:45Z</cp:lastPrinted>
  <dcterms:created xsi:type="dcterms:W3CDTF">2011-10-06T07:56:56Z</dcterms:created>
  <dcterms:modified xsi:type="dcterms:W3CDTF">2020-12-30T12:17:43Z</dcterms:modified>
</cp:coreProperties>
</file>